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375" windowHeight="11565" tabRatio="693" activeTab="0"/>
  </bookViews>
  <sheets>
    <sheet name="Inicio" sheetId="1" r:id="rId1"/>
    <sheet name="c_1" sheetId="2" r:id="rId2"/>
    <sheet name="c_2" sheetId="3" r:id="rId3"/>
    <sheet name="c_3" sheetId="4" r:id="rId4"/>
    <sheet name="serie_cobre" sheetId="5" state="hidden" r:id="rId5"/>
    <sheet name="c_4" sheetId="6" r:id="rId6"/>
    <sheet name="serie_petr" sheetId="7" state="hidden" r:id="rId7"/>
    <sheet name="serie_var%exp_imp" sheetId="8" state="hidden" r:id="rId8"/>
    <sheet name="c_5" sheetId="9" r:id="rId9"/>
    <sheet name="c_6" sheetId="10" r:id="rId10"/>
    <sheet name="c_7" sheetId="11" r:id="rId11"/>
    <sheet name="c_8" sheetId="12" r:id="rId12"/>
    <sheet name="c_9" sheetId="13" r:id="rId13"/>
    <sheet name="c_10" sheetId="14" r:id="rId14"/>
    <sheet name="C_11" sheetId="15" r:id="rId15"/>
    <sheet name="C_11A" sheetId="16" r:id="rId16"/>
    <sheet name="C_11B" sheetId="17" r:id="rId17"/>
    <sheet name="C_12" sheetId="18" r:id="rId18"/>
    <sheet name="C_12A" sheetId="19" r:id="rId19"/>
    <sheet name="C_12B" sheetId="20" r:id="rId20"/>
    <sheet name="PII" sheetId="21" state="hidden" r:id="rId21"/>
    <sheet name="serie_tasas" sheetId="22" state="hidden" r:id="rId22"/>
    <sheet name="serie_supuestos" sheetId="23" state="hidden" r:id="rId23"/>
    <sheet name="boletin23.03.06" sheetId="24" state="hidden" r:id="rId24"/>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a" localSheetId="0">#REF!</definedName>
    <definedName name="a">'[4]serie_BP_bruta'!$A$1:$G$75</definedName>
    <definedName name="año1996" localSheetId="0">#REF!</definedName>
    <definedName name="año1996">#REF!</definedName>
    <definedName name="año88_89" localSheetId="3">'[4]serie_BP_bruta'!#REF!</definedName>
    <definedName name="año88_89" localSheetId="0">'[9]serie_BP_bruta'!#REF!</definedName>
    <definedName name="año88_89">'[1]serie_BP_bruta'!#REF!</definedName>
    <definedName name="año89" localSheetId="3">'[4]serie_BP_bruta'!#REF!</definedName>
    <definedName name="año89" localSheetId="0">'[9]serie_BP_bruta'!#REF!</definedName>
    <definedName name="año89" localSheetId="22">'serie_supuestos'!#REF!</definedName>
    <definedName name="año89" localSheetId="21">'serie_tasas'!#REF!</definedName>
    <definedName name="año89">'[1]serie_BP_bruta'!#REF!</definedName>
    <definedName name="año89_91" localSheetId="3">'[4]serie_BP_bruta'!$E$1:$G$62,'[4]serie_BP_bruta'!#REF!</definedName>
    <definedName name="año89_91" localSheetId="0">'[9]serie_BP_bruta'!$E$1:$J$60,'[9]serie_BP_bruta'!$K$1:$S$60</definedName>
    <definedName name="año89_91">'[1]serie_BP_bruta'!$E$1:$J$62,'[1]serie_BP_bruta'!$K$1:$S$62</definedName>
    <definedName name="año89_94" localSheetId="3">'[4]serie_BP_bruta'!$E$1:$G$62,'[4]serie_BP_bruta'!#REF!</definedName>
    <definedName name="año89_94" localSheetId="0">'[9]serie_BP_bruta'!$E$1:$J$60,'[9]serie_BP_bruta'!$K$1:$S$60</definedName>
    <definedName name="año89_94">'[1]serie_BP_bruta'!$E$1:$J$62,'[1]serie_BP_bruta'!$K$1:$S$62</definedName>
    <definedName name="año90" localSheetId="3">'[4]serie_BP_bruta'!#REF!</definedName>
    <definedName name="año90" localSheetId="0">'[9]serie_BP_bruta'!#REF!</definedName>
    <definedName name="año90" localSheetId="22">'serie_supuestos'!#REF!</definedName>
    <definedName name="año90" localSheetId="21">'serie_tasas'!#REF!</definedName>
    <definedName name="año90">'[1]serie_BP_bruta'!#REF!</definedName>
    <definedName name="año90_91" localSheetId="0">#REF!</definedName>
    <definedName name="año90_91">#REF!</definedName>
    <definedName name="año91" localSheetId="3">'[4]serie_BP_bruta'!#REF!</definedName>
    <definedName name="año91" localSheetId="0">'[9]serie_BP_bruta'!#REF!</definedName>
    <definedName name="año91" localSheetId="22">'serie_supuestos'!#REF!</definedName>
    <definedName name="año91" localSheetId="21">'serie_tasas'!#REF!</definedName>
    <definedName name="año91">'[1]serie_BP_bruta'!#REF!</definedName>
    <definedName name="año92" localSheetId="3">'[4]serie_BP_bruta'!#REF!</definedName>
    <definedName name="año92" localSheetId="0">'[9]serie_BP_bruta'!#REF!</definedName>
    <definedName name="año92" localSheetId="22">'serie_supuestos'!#REF!</definedName>
    <definedName name="año92" localSheetId="21">'serie_tasas'!#REF!</definedName>
    <definedName name="año92">'[1]serie_BP_bruta'!#REF!</definedName>
    <definedName name="año92_93" localSheetId="0">#REF!</definedName>
    <definedName name="año92_93">#REF!</definedName>
    <definedName name="año93" localSheetId="3">'[4]serie_BP_bruta'!#REF!</definedName>
    <definedName name="año93" localSheetId="0">'[9]serie_BP_bruta'!#REF!</definedName>
    <definedName name="año93" localSheetId="22">'serie_supuestos'!#REF!</definedName>
    <definedName name="año93" localSheetId="21">'serie_tasas'!#REF!</definedName>
    <definedName name="año93">'[1]serie_BP_bruta'!#REF!</definedName>
    <definedName name="año93_94" localSheetId="0">#REF!</definedName>
    <definedName name="año93_94">#REF!</definedName>
    <definedName name="año94" localSheetId="3">'[4]serie_BP_bruta'!#REF!</definedName>
    <definedName name="año94" localSheetId="0">'[9]serie_BP_bruta'!#REF!</definedName>
    <definedName name="año94" localSheetId="22">'serie_supuestos'!#REF!</definedName>
    <definedName name="año94" localSheetId="21">'serie_tasas'!#REF!</definedName>
    <definedName name="año94">'[1]serie_BP_bruta'!#REF!</definedName>
    <definedName name="año94_95" localSheetId="0">#REF!</definedName>
    <definedName name="año94_95">#REF!</definedName>
    <definedName name="año95_96" localSheetId="0">#REF!</definedName>
    <definedName name="año95_96">#REF!</definedName>
    <definedName name="año96_97" localSheetId="0">#REF!</definedName>
    <definedName name="año96_97">#REF!</definedName>
    <definedName name="Area_a_imprimir" localSheetId="0">#REF!</definedName>
    <definedName name="Area_a_imprimir">#REF!</definedName>
    <definedName name="_xlnm.Print_Area" localSheetId="23">'boletin23.03.06'!$A$1:$Q$86</definedName>
    <definedName name="_xlnm.Print_Area" localSheetId="1">'c_1'!$H$2:$J$89</definedName>
    <definedName name="_xlnm.Print_Area" localSheetId="13">'c_10'!$B$1:$J$29</definedName>
    <definedName name="_xlnm.Print_Area" localSheetId="14">'C_11'!$B$11:$P$186</definedName>
    <definedName name="_xlnm.Print_Area" localSheetId="15">'C_11A'!$B$11:$P$186</definedName>
    <definedName name="_xlnm.Print_Area" localSheetId="16">'C_11B'!$B$11:$P$186</definedName>
    <definedName name="_xlnm.Print_Area" localSheetId="17">'C_12'!$B$11:$Q$155</definedName>
    <definedName name="_xlnm.Print_Area" localSheetId="18">'C_12A'!$B$11:$Q$155</definedName>
    <definedName name="_xlnm.Print_Area" localSheetId="19">'C_12B'!$B$11:$O$155</definedName>
    <definedName name="_xlnm.Print_Area" localSheetId="2">'c_2'!$H$2:$Z$90</definedName>
    <definedName name="_xlnm.Print_Area" localSheetId="3">'c_3'!$A$1:$M$85</definedName>
    <definedName name="_xlnm.Print_Area" localSheetId="5">'c_4'!$A$2:$L$58</definedName>
    <definedName name="_xlnm.Print_Area" localSheetId="8">'c_5'!$A$2:$Z$44</definedName>
    <definedName name="_xlnm.Print_Area" localSheetId="9">'c_6'!$A$2:$AA$80</definedName>
    <definedName name="_xlnm.Print_Area" localSheetId="10">'c_7'!$E$1:$W$28</definedName>
    <definedName name="_xlnm.Print_Area" localSheetId="11">'c_8'!$A$1:$AB$212</definedName>
    <definedName name="_xlnm.Print_Area" localSheetId="12">'c_9'!$B$3:$I$26</definedName>
    <definedName name="_xlnm.Print_Area" localSheetId="20">'PII'!$A$1:$U$186</definedName>
    <definedName name="_xlnm.Print_Area" localSheetId="4">'serie_cobre'!$A$1:$O$37</definedName>
    <definedName name="_xlnm.Print_Area" localSheetId="6">'serie_petr'!$A$1:$O$28</definedName>
    <definedName name="_xlnm.Print_Area" localSheetId="22">'serie_supuestos'!$A$1:$R$68</definedName>
    <definedName name="_xlnm.Print_Area" localSheetId="21">'serie_tasas'!$A$1:$R$23</definedName>
    <definedName name="_xlnm.Print_Area" localSheetId="7">'serie_var%exp_imp'!$A$1:$AJ$49</definedName>
    <definedName name="cuadro14" localSheetId="0">#REF!</definedName>
    <definedName name="cuadro14">#REF!</definedName>
    <definedName name="cuadro15" localSheetId="0">#REF!</definedName>
    <definedName name="cuadro15">#REF!</definedName>
    <definedName name="CUADRO24" localSheetId="0">#REF!</definedName>
    <definedName name="CUADRO24">#REF!</definedName>
    <definedName name="cuadro300" localSheetId="3">'c_3'!#REF!</definedName>
    <definedName name="cuadro300" localSheetId="22">'serie_supuestos'!$C$1:$L$48</definedName>
    <definedName name="cuadro300" localSheetId="21">'serie_tasas'!$C$1:$M$23</definedName>
    <definedName name="cuadro395" localSheetId="3">'[4]serie_BP_bruta'!#REF!</definedName>
    <definedName name="cuadro395" localSheetId="0">'[9]serie_BP_bruta'!#REF!</definedName>
    <definedName name="cuadro395" localSheetId="22">'serie_supuestos'!#REF!</definedName>
    <definedName name="cuadro395" localSheetId="21">'serie_tasas'!#REF!</definedName>
    <definedName name="cuadro395">'[1]serie_BP_bruta'!#REF!</definedName>
    <definedName name="cuadro396" localSheetId="3">'[4]serie_BP_bruta'!#REF!</definedName>
    <definedName name="cuadro396" localSheetId="0">'[9]serie_BP_bruta'!#REF!</definedName>
    <definedName name="cuadro396" localSheetId="22">'serie_supuestos'!#REF!</definedName>
    <definedName name="cuadro396" localSheetId="21">'serie_tasas'!#REF!</definedName>
    <definedName name="cuadro396">'[1]serie_BP_bruta'!#REF!</definedName>
    <definedName name="cuadro397" localSheetId="3">'[4]serie_BP_bruta'!#REF!</definedName>
    <definedName name="cuadro397" localSheetId="0">'[9]serie_BP_bruta'!#REF!</definedName>
    <definedName name="cuadro397" localSheetId="22">'serie_supuestos'!#REF!</definedName>
    <definedName name="cuadro397" localSheetId="21">'serie_tasas'!#REF!</definedName>
    <definedName name="cuadro397">'[1]serie_BP_bruta'!#REF!</definedName>
    <definedName name="cuadro398" localSheetId="3">'[4]serie_BP_bruta'!#REF!</definedName>
    <definedName name="cuadro398" localSheetId="0">'[9]serie_BP_bruta'!#REF!</definedName>
    <definedName name="cuadro398" localSheetId="22">'serie_supuestos'!#REF!</definedName>
    <definedName name="cuadro398" localSheetId="21">'serie_tasas'!#REF!</definedName>
    <definedName name="cuadro398">'[1]serie_BP_bruta'!#REF!</definedName>
    <definedName name="cuadro399" localSheetId="3">'[4]serie_BP_bruta'!#REF!</definedName>
    <definedName name="cuadro399" localSheetId="0">'[9]serie_BP_bruta'!#REF!</definedName>
    <definedName name="cuadro399" localSheetId="22">'serie_supuestos'!#REF!</definedName>
    <definedName name="cuadro399" localSheetId="21">'serie_tasas'!#REF!</definedName>
    <definedName name="cuadro399">'[1]serie_BP_bruta'!#REF!</definedName>
    <definedName name="datos" localSheetId="3">'[4]serie_BP_bruta'!$E$1:$G$65,'[4]serie_BP_bruta'!#REF!,'[4]serie_BP_bruta'!#REF!</definedName>
    <definedName name="datos" localSheetId="0">'[9]serie_BP_bruta'!$E$1:$G$63,'[9]serie_BP_bruta'!$H$1:$S$63,'[9]serie_BP_bruta'!$T$1:$AE$64</definedName>
    <definedName name="datos">'[1]serie_BP_bruta'!$E$1:$G$65,'[1]serie_BP_bruta'!$H$1:$S$65,'[1]serie_BP_bruta'!$T$1:$AE$66</definedName>
    <definedName name="ddd" hidden="1">{"'Inversi?n Extranjera'!$A$1:$AG$74","'Inversi?n Extranjera'!$G$7:$AF$61"}</definedName>
    <definedName name="h1977_1989" localSheetId="3">'[4]serie_BP_bruta'!$F$5:$G$70,'[4]serie_BP_bruta'!$F$72:$G$109</definedName>
    <definedName name="h1977_1989" localSheetId="0">'[9]serie_BP_bruta'!$F$5:$K$68,'[9]serie_BP_bruta'!$F$70:$K$107</definedName>
    <definedName name="h1977_1989">'[1]serie_BP_bruta'!$F$5:$K$70,'[1]serie_BP_bruta'!$F$72:$K$109</definedName>
    <definedName name="h1989_1994" localSheetId="3">'[4]serie_BP_bruta'!#REF!,'[4]serie_BP_bruta'!#REF!</definedName>
    <definedName name="h1989_1994" localSheetId="0">'[9]serie_BP_bruta'!#REF!,'[9]serie_BP_bruta'!#REF!</definedName>
    <definedName name="h1989_1994">'[1]serie_BP_bruta'!#REF!,'[1]serie_BP_bruta'!#REF!</definedName>
    <definedName name="Hoj5" localSheetId="0">#REF!</definedName>
    <definedName name="Hoj5">#REF!</definedName>
    <definedName name="Hoj6" localSheetId="0">#REF!</definedName>
    <definedName name="Hoj6">#REF!</definedName>
    <definedName name="Hoj7" localSheetId="0">#REF!</definedName>
    <definedName name="Hoj7">#REF!</definedName>
    <definedName name="Hoj8" localSheetId="0">#REF!</definedName>
    <definedName name="Hoj8">#REF!</definedName>
    <definedName name="Hoja1" localSheetId="3">#REF!</definedName>
    <definedName name="Hoja1" localSheetId="0">'[9]serie_BP_bruta'!$A$1:$W$75</definedName>
    <definedName name="hoja1" localSheetId="4">'serie_cobre'!$A$1:$N$35</definedName>
    <definedName name="hoja1" localSheetId="6">'serie_petr'!$A$1:$N$27</definedName>
    <definedName name="Hoja1" localSheetId="22">'[4]serie_BP_bruta'!$A$1:$G$75</definedName>
    <definedName name="Hoja1" localSheetId="21">'[4]serie_BP_bruta'!$A$1:$G$77</definedName>
    <definedName name="Hoja1">'[1]serie_BP_bruta'!$A$1:$W$77</definedName>
    <definedName name="Hoja2" localSheetId="3">#REF!</definedName>
    <definedName name="Hoja2" localSheetId="0">'[9]serie_BP_bruta'!$A$76:$W$144</definedName>
    <definedName name="Hoja2" localSheetId="22">'[4]serie_BP_bruta'!$A$76:$G$144</definedName>
    <definedName name="Hoja2" localSheetId="21">'[4]serie_BP_bruta'!$A$78:$G$146</definedName>
    <definedName name="Hoja2">'[1]serie_BP_bruta'!$A$78:$W$146</definedName>
    <definedName name="Hoja3" localSheetId="3">#REF!</definedName>
    <definedName name="Hoja3" localSheetId="0">'[9]serie_BP_bruta'!$A$146:$V$184</definedName>
    <definedName name="Hoja3" localSheetId="22">'[4]serie_BP_bruta'!$A$146:$G$184</definedName>
    <definedName name="Hoja3" localSheetId="21">'[4]serie_BP_bruta'!$A$148:$G$186</definedName>
    <definedName name="Hoja3">'[1]serie_BP_bruta'!$A$148:$V$186</definedName>
    <definedName name="Hoja4" localSheetId="3">#REF!</definedName>
    <definedName name="Hoja4" localSheetId="0">'[9]serie_BP_bruta'!$A$187:$V$234</definedName>
    <definedName name="Hoja4" localSheetId="22">'[4]serie_BP_bruta'!$A$187:$G$234</definedName>
    <definedName name="Hoja4" localSheetId="21">'[4]serie_BP_bruta'!$A$189:$G$236</definedName>
    <definedName name="Hoja4">'[1]serie_BP_bruta'!$A$189:$V$236</definedName>
    <definedName name="Hoja5" localSheetId="3">#REF!</definedName>
    <definedName name="Hoja5" localSheetId="0">'[9]serie_BP_bruta'!$A$238:$W$303</definedName>
    <definedName name="Hoja5" localSheetId="22">'[4]serie_BP_bruta'!$A$238:$G$303</definedName>
    <definedName name="Hoja5" localSheetId="21">'[4]serie_BP_bruta'!$A$240:$G$305</definedName>
    <definedName name="Hoja5">'[1]serie_BP_bruta'!$A$240:$W$305</definedName>
    <definedName name="Hoja6" localSheetId="3">#REF!</definedName>
    <definedName name="Hoja6" localSheetId="0">'[9]serie_BP_bruta'!$A$304:$W$356</definedName>
    <definedName name="Hoja6" localSheetId="22">'[4]serie_BP_bruta'!$A$304:$G$356</definedName>
    <definedName name="Hoja6" localSheetId="21">'[4]serie_BP_bruta'!$A$306:$G$358</definedName>
    <definedName name="Hoja6">'[1]serie_BP_bruta'!$A$306:$W$358</definedName>
    <definedName name="Hoja7" localSheetId="3">#REF!</definedName>
    <definedName name="Hoja7" localSheetId="0">'[9]serie_BP_bruta'!$A$358:$W$411</definedName>
    <definedName name="Hoja7" localSheetId="22">'[4]serie_BP_bruta'!$A$358:$G$411</definedName>
    <definedName name="Hoja7" localSheetId="21">'[4]serie_BP_bruta'!$A$360:$G$413</definedName>
    <definedName name="Hoja7">'[1]serie_BP_bruta'!$A$360:$W$413</definedName>
    <definedName name="Hoja8" localSheetId="3">#REF!</definedName>
    <definedName name="Hoja8" localSheetId="0">'[9]serie_BP_bruta'!$A$413:$V$465</definedName>
    <definedName name="Hoja8" localSheetId="22">'[4]serie_BP_bruta'!$A$413:$G$465</definedName>
    <definedName name="Hoja8" localSheetId="21">'[4]serie_BP_bruta'!$A$415:$G$467</definedName>
    <definedName name="Hoja8">'[1]serie_BP_bruta'!$A$415:$V$467</definedName>
    <definedName name="HTML_CodePage" hidden="1">1252</definedName>
    <definedName name="HTML_Control" localSheetId="13" hidden="1">{"'Inversi?n Extranjera'!$A$1:$AG$74","'Inversi?n Extranjera'!$G$7:$AF$61"}</definedName>
    <definedName name="HTML_Control" localSheetId="0" hidden="1">{"'Inversi?n Extranjera'!$A$1:$AG$74","'Inversi?n Extranjera'!$G$7:$AF$61"}</definedName>
    <definedName name="HTML_Control" hidden="1">{"'Inversi?n Extranjera'!$A$1:$AG$74","'Inversi?n Extranjera'!$G$7:$AF$61"}</definedName>
    <definedName name="HTML_Description" hidden="1">""</definedName>
    <definedName name="HTML_Email" hidden="1">""</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ind_89_91" localSheetId="0">#REF!</definedName>
    <definedName name="ind_89_91">#REF!</definedName>
    <definedName name="ind_92_94" localSheetId="0">#REF!</definedName>
    <definedName name="ind_92_94">#REF!</definedName>
    <definedName name="ind89_91" localSheetId="0">#REF!</definedName>
    <definedName name="ind89_91">#REF!</definedName>
    <definedName name="ind89_94" localSheetId="3">'[4]serie_BP_bruta'!$E$69:$G$86,'[4]serie_BP_bruta'!#REF!</definedName>
    <definedName name="ind89_94" localSheetId="0">'[9]serie_BP_bruta'!$E$67:$G$84,'[9]serie_BP_bruta'!$H$67:$P$84</definedName>
    <definedName name="ind89_94">'[1]serie_BP_bruta'!$E$69:$G$86,'[1]serie_BP_bruta'!$H$69:$P$86</definedName>
    <definedName name="ind92_94" localSheetId="0">#REF!</definedName>
    <definedName name="ind92_94">#REF!</definedName>
    <definedName name="ind95_97" localSheetId="0">#REF!</definedName>
    <definedName name="ind95_97">#REF!</definedName>
    <definedName name="índices" localSheetId="3">'[4]serie_BP_bruta'!$E$69:$G$89,'[4]serie_BP_bruta'!#REF!,'[4]serie_BP_bruta'!#REF!</definedName>
    <definedName name="índices" localSheetId="0">'[9]serie_BP_bruta'!$E$67:$G$87,'[9]serie_BP_bruta'!$H$67:$P$87,'[9]serie_BP_bruta'!$Q$67:$AB$88</definedName>
    <definedName name="índices">'[1]serie_BP_bruta'!$E$69:$G$89,'[1]serie_BP_bruta'!$H$69:$P$89,'[1]serie_BP_bruta'!$Q$69:$AB$90</definedName>
    <definedName name="jjjjj" localSheetId="0">#REF!</definedName>
    <definedName name="jjjjj">'[4]serie_BP_bruta'!$A$146:$G$184</definedName>
    <definedName name="mim_02">#REF!</definedName>
    <definedName name="paises1" localSheetId="0">#REF!</definedName>
    <definedName name="paises1">#REF!</definedName>
    <definedName name="paises2" localSheetId="0">#REF!</definedName>
    <definedName name="paises2">#REF!</definedName>
    <definedName name="paises3" localSheetId="0">#REF!</definedName>
    <definedName name="paises3">#REF!</definedName>
    <definedName name="Paístodo" localSheetId="0">#REF!,#REF!,#REF!</definedName>
    <definedName name="Paístodo">#REF!,#REF!,#REF!</definedName>
    <definedName name="Resumen" localSheetId="0">#REF!</definedName>
    <definedName name="Resumen">#REF!</definedName>
    <definedName name="ro" localSheetId="0">#REF!</definedName>
    <definedName name="ro">'[4]serie_BP_bruta'!$A$187:$G$234</definedName>
    <definedName name="serie_1" localSheetId="0">#REF!</definedName>
    <definedName name="serie_1">#REF!</definedName>
    <definedName name="serie_1_97" localSheetId="0">#REF!,#REF!</definedName>
    <definedName name="serie_1_97">#REF!,#REF!</definedName>
    <definedName name="serie_2" localSheetId="0">#REF!</definedName>
    <definedName name="serie_2">#REF!</definedName>
    <definedName name="serie_2_97" localSheetId="0">#REF!,#REF!</definedName>
    <definedName name="serie_2_97">#REF!,#REF!</definedName>
    <definedName name="serie_clas_ant" localSheetId="0">#REF!</definedName>
    <definedName name="serie_clas_ant">#REF!</definedName>
    <definedName name="serie_clas_nva" localSheetId="0">#REF!</definedName>
    <definedName name="serie_clas_nva">#REF!</definedName>
    <definedName name="serie1" localSheetId="0">#REF!,#REF!,#REF!</definedName>
    <definedName name="serie1">#REF!,#REF!,#REF!</definedName>
    <definedName name="serie1n" localSheetId="0">#REF!</definedName>
    <definedName name="serie1n">#REF!</definedName>
    <definedName name="serie2n" localSheetId="0">#REF!</definedName>
    <definedName name="serie2n">#REF!</definedName>
    <definedName name="serie48099" localSheetId="0">#REF!</definedName>
    <definedName name="serie48099" localSheetId="6">'serie_petr'!$F$1:$O$24</definedName>
    <definedName name="serie48099">'serie_cobre'!$F$1:$O$32</definedName>
    <definedName name="serie486_2000" localSheetId="0">#REF!</definedName>
    <definedName name="serie486_2000" localSheetId="6">'serie_petr'!$F$1:$O$25</definedName>
    <definedName name="serie486_2000">'serie_cobre'!$F$1:$O$33</definedName>
    <definedName name="título_1" localSheetId="3">'[4]serie_BP_bruta'!$A:$D,'[4]serie_BP_bruta'!$1:$6</definedName>
    <definedName name="título_1" localSheetId="0">'[9]serie_BP_bruta'!$A:$D,'[9]serie_BP_bruta'!$1:$6</definedName>
    <definedName name="título_1">'[1]serie_BP_bruta'!$A:$D,'[1]serie_BP_bruta'!$1:$6</definedName>
    <definedName name="título_2" localSheetId="3">'[4]serie_BP_bruta'!$A:$D,'[4]serie_BP_bruta'!#REF!</definedName>
    <definedName name="título_2" localSheetId="0">'[9]serie_BP_bruta'!$A:$D,'[9]serie_BP_bruta'!#REF!</definedName>
    <definedName name="título_2">'[1]serie_BP_bruta'!$A:$D,'[1]serie_BP_bruta'!#REF!</definedName>
    <definedName name="título_año" localSheetId="3">'[4]serie_BP_bruta'!$A:$D,'[4]serie_BP_bruta'!$1:$3</definedName>
    <definedName name="título_año" localSheetId="0">'[9]serie_BP_bruta'!$A:$D,'[9]serie_BP_bruta'!$1:$3</definedName>
    <definedName name="título_año">'[1]serie_BP_bruta'!$A:$D,'[1]serie_BP_bruta'!$1:$3</definedName>
    <definedName name="título_índice" localSheetId="3">'[4]serie_BP_bruta'!$A:$D,'[4]serie_BP_bruta'!#REF!,'[4]serie_BP_bruta'!#REF!</definedName>
    <definedName name="título_índice" localSheetId="0">'[9]serie_BP_bruta'!$A:$D,'[9]serie_BP_bruta'!#REF!,'[9]serie_BP_bruta'!#REF!</definedName>
    <definedName name="título_índice">'[1]serie_BP_bruta'!$A:$D,'[1]serie_BP_bruta'!#REF!,'[1]serie_BP_bruta'!#REF!</definedName>
    <definedName name="_xlnm.Print_Titles" localSheetId="14">'C_11'!$2:$8</definedName>
    <definedName name="_xlnm.Print_Titles" localSheetId="15">'C_11A'!$2:$8</definedName>
    <definedName name="_xlnm.Print_Titles" localSheetId="16">'C_11B'!$2:$8</definedName>
    <definedName name="_xlnm.Print_Titles" localSheetId="17">'C_12'!$2:$8</definedName>
    <definedName name="_xlnm.Print_Titles" localSheetId="18">'C_12A'!$2:$8</definedName>
    <definedName name="_xlnm.Print_Titles" localSheetId="19">'C_12B'!$2:$8</definedName>
    <definedName name="_xlnm.Print_Titles" localSheetId="5">'c_4'!$A:$G</definedName>
    <definedName name="_xlnm.Print_Titles" localSheetId="8">'c_5'!$A:$F</definedName>
    <definedName name="_xlnm.Print_Titles" localSheetId="9">'c_6'!$A:$F</definedName>
    <definedName name="_xlnm.Print_Titles" localSheetId="10">'c_7'!$B:$C</definedName>
    <definedName name="_xlnm.Print_Titles" localSheetId="11">'c_8'!$C:$H</definedName>
    <definedName name="_xlnm.Print_Titles" localSheetId="20">'PII'!$3:$3</definedName>
    <definedName name="_xlnm.Print_Titles" localSheetId="4">'serie_cobre'!$A:$E</definedName>
    <definedName name="_xlnm.Print_Titles" localSheetId="6">'serie_petr'!$A:$E</definedName>
    <definedName name="_xlnm.Print_Titles" localSheetId="7">'serie_var%exp_imp'!$A:$F</definedName>
    <definedName name="TOD" localSheetId="0">#REF!,#REF!,#REF!,#REF!,#REF!,#REF!,#REF!,#REF!</definedName>
    <definedName name="TOD">#REF!,#REF!,#REF!,#REF!,#REF!,#REF!,#REF!,#REF!</definedName>
    <definedName name="TODO" localSheetId="3">#REF!,#REF!,#REF!,#REF!,#REF!,#REF!,#REF!,#REF!</definedName>
    <definedName name="TODO" localSheetId="0">'[9]serie_BP_bruta'!$A$1:$W$75,'[9]serie_BP_bruta'!$A$76:$W$144,'[9]serie_BP_bruta'!$A$146:$V$184,'[9]serie_BP_bruta'!$A$187:$V$234,'[9]serie_BP_bruta'!$A$238:$W$303,'[9]serie_BP_bruta'!$A$304:$W$356,'[9]serie_BP_bruta'!$A$358:$W$411,'[9]serie_BP_bruta'!$A$413:$V$465</definedName>
    <definedName name="TODO" localSheetId="22">'[1]serie_BP_bruta'!$A$1:$W$75,'[1]serie_BP_bruta'!$A$76:$W$144,'[1]serie_BP_bruta'!$A$146:$V$184,'[1]serie_BP_bruta'!$A$187:$V$234,'[1]serie_BP_bruta'!$A$238:$W$303,'[1]serie_BP_bruta'!$A$304:$W$356,'[1]serie_BP_bruta'!$A$358:$W$411,'[1]serie_BP_bruta'!$A$413:$V$465</definedName>
    <definedName name="TODO" localSheetId="21">'[1]serie_BP_bruta'!$A$1:$W$77,'[1]serie_BP_bruta'!$A$78:$W$146,'[1]serie_BP_bruta'!$A$148:$V$186,'[1]serie_BP_bruta'!$A$189:$V$236,'[1]serie_BP_bruta'!$A$240:$W$305,'[1]serie_BP_bruta'!$A$306:$W$358,'[1]serie_BP_bruta'!$A$360:$W$413,'[1]serie_BP_bruta'!$A$415:$V$467</definedName>
    <definedName name="TODO">'[1]serie_BP_bruta'!$A$1:$W$77,'[1]serie_BP_bruta'!$A$78:$W$146,'[1]serie_BP_bruta'!$A$148:$V$186,'[1]serie_BP_bruta'!$A$189:$V$236,'[1]serie_BP_bruta'!$A$240:$W$305,'[1]serie_BP_bruta'!$A$306:$W$358,'[1]serie_BP_bruta'!$A$360:$W$413,'[1]serie_BP_bruta'!$A$415:$V$467</definedName>
    <definedName name="Z_3CB0F025_9EE0_11D6_BF67_005004870502_.wvu.PrintArea" localSheetId="13" hidden="1">'c_10'!#REF!</definedName>
    <definedName name="Z_3CB0F025_9EE0_11D6_BF67_005004870502_.wvu.PrintArea" localSheetId="2" hidden="1">'c_2'!$H$2:$Z$90</definedName>
    <definedName name="Z_3CB0F025_9EE0_11D6_BF67_005004870502_.wvu.PrintArea" localSheetId="12" hidden="1">'c_9'!$C$4:$O$26</definedName>
    <definedName name="Z_3CB0F025_9EE0_11D6_BF67_005004870502_.wvu.PrintArea" localSheetId="20" hidden="1">'PII'!$A$1:$U$186</definedName>
    <definedName name="Z_3CB0F025_9EE0_11D6_BF67_005004870502_.wvu.PrintArea" localSheetId="4" hidden="1">'serie_cobre'!$F$1:$O$34</definedName>
    <definedName name="Z_3CB0F025_9EE0_11D6_BF67_005004870502_.wvu.PrintArea" localSheetId="6" hidden="1">'serie_petr'!$F$1:$O$26</definedName>
    <definedName name="Z_3CB0F025_9EE0_11D6_BF67_005004870502_.wvu.PrintTitles" localSheetId="2" hidden="1">'c_2'!#REF!</definedName>
    <definedName name="Z_3CB0F025_9EE0_11D6_BF67_005004870502_.wvu.PrintTitles" localSheetId="8" hidden="1">'c_5'!$A:$F</definedName>
    <definedName name="Z_3CB0F025_9EE0_11D6_BF67_005004870502_.wvu.PrintTitles" localSheetId="9" hidden="1">'c_6'!$A:$F</definedName>
    <definedName name="Z_3CB0F025_9EE0_11D6_BF67_005004870502_.wvu.PrintTitles" localSheetId="11" hidden="1">'c_8'!$C:$H</definedName>
    <definedName name="Z_3CB0F025_9EE0_11D6_BF67_005004870502_.wvu.PrintTitles" localSheetId="20" hidden="1">'PII'!$3:$3</definedName>
    <definedName name="Z_3CB0F025_9EE0_11D6_BF67_005004870502_.wvu.PrintTitles" localSheetId="4" hidden="1">'serie_cobre'!$A:$E</definedName>
    <definedName name="Z_3CB0F025_9EE0_11D6_BF67_005004870502_.wvu.PrintTitles" localSheetId="6" hidden="1">'serie_petr'!$A:$E</definedName>
    <definedName name="Z_3CB0F025_9EE0_11D6_BF67_005004870502_.wvu.PrintTitles" localSheetId="7" hidden="1">'serie_var%exp_imp'!$A:$E,'serie_var%exp_imp'!$1:$8</definedName>
  </definedNames>
  <calcPr fullCalcOnLoad="1"/>
</workbook>
</file>

<file path=xl/sharedStrings.xml><?xml version="1.0" encoding="utf-8"?>
<sst xmlns="http://schemas.openxmlformats.org/spreadsheetml/2006/main" count="2897" uniqueCount="733">
  <si>
    <t>(Millones de dólares)</t>
  </si>
  <si>
    <t>Especificación</t>
  </si>
  <si>
    <t>1. CUENTA CORRIENTE</t>
  </si>
  <si>
    <t>A. BIENES Y SERVICIOS</t>
  </si>
  <si>
    <t>a. Bienes</t>
  </si>
  <si>
    <t>b. Servicios</t>
  </si>
  <si>
    <t>B. RENTA</t>
  </si>
  <si>
    <t>Renta procedente de Inversión de Cartera</t>
  </si>
  <si>
    <t>Pasivos</t>
  </si>
  <si>
    <t>Renta procedente de Otra Inversión</t>
  </si>
  <si>
    <t>C. TRANSFERENCIAS CORRIENTES</t>
  </si>
  <si>
    <t>2. CUENTA DE CAPITAL Y FINANCIERA</t>
  </si>
  <si>
    <t>A. CUENTA DE CAPITAL</t>
  </si>
  <si>
    <t>B. CUENTA FINANCIERA</t>
  </si>
  <si>
    <t>1. Inversión directa</t>
  </si>
  <si>
    <t>Acciones y otras participaciones de capital</t>
  </si>
  <si>
    <t>Utilidades reinvertidas</t>
  </si>
  <si>
    <t>Otro capital</t>
  </si>
  <si>
    <t>2. Inversión de cartera</t>
  </si>
  <si>
    <t xml:space="preserve">Activos </t>
  </si>
  <si>
    <t>3. Instrumentos financieros derivados</t>
  </si>
  <si>
    <t>Créditos comerciales</t>
  </si>
  <si>
    <t>Préstamos</t>
  </si>
  <si>
    <t>Moneda y depósitos</t>
  </si>
  <si>
    <t>Otros activos</t>
  </si>
  <si>
    <t>Otros pasivos</t>
  </si>
  <si>
    <t>5.Activos de reserva</t>
  </si>
  <si>
    <t>3. ERRORES Y OMISIONES</t>
  </si>
  <si>
    <t>MEMORANDUM</t>
  </si>
  <si>
    <t>SALDO DE BALANZA DE PAGOS</t>
  </si>
  <si>
    <t>Cobre</t>
  </si>
  <si>
    <t>Hierro</t>
  </si>
  <si>
    <t xml:space="preserve"> (Uva)</t>
  </si>
  <si>
    <t>(Rollizos de pino)</t>
  </si>
  <si>
    <t>(Rollizos para pulpa)</t>
  </si>
  <si>
    <t>Pesca extractiva</t>
  </si>
  <si>
    <t>Alimentos</t>
  </si>
  <si>
    <t>(Harina de pescado)</t>
  </si>
  <si>
    <t>(Chips de madera)</t>
  </si>
  <si>
    <t>(Celulosa cruda)</t>
  </si>
  <si>
    <t>(Celulosa blanqueada)</t>
  </si>
  <si>
    <t>(Metanol)</t>
  </si>
  <si>
    <t>TOTAL</t>
  </si>
  <si>
    <t>Combustibles y lubricantes</t>
  </si>
  <si>
    <t>Petróleo</t>
  </si>
  <si>
    <t>Resto</t>
  </si>
  <si>
    <t>Impuestos</t>
  </si>
  <si>
    <t>Otras</t>
  </si>
  <si>
    <t>Donaciones</t>
  </si>
  <si>
    <t>(millones de dólares)</t>
  </si>
  <si>
    <t>*</t>
  </si>
  <si>
    <t>Cifras provisionales</t>
  </si>
  <si>
    <t>Pasajeros</t>
  </si>
  <si>
    <t>Otros</t>
  </si>
  <si>
    <t>Personales</t>
  </si>
  <si>
    <t>Servicios de construcción</t>
  </si>
  <si>
    <t>Servicios de seguros</t>
  </si>
  <si>
    <t>Regalías y derechos de licencia</t>
  </si>
  <si>
    <t>Otros servicios empresariales</t>
  </si>
  <si>
    <t>Servicios personales, culturales y recreativos</t>
  </si>
  <si>
    <t>Servicios del Gobierno, n.i.o.p.</t>
  </si>
  <si>
    <t>Público</t>
  </si>
  <si>
    <t>Privado</t>
  </si>
  <si>
    <t xml:space="preserve">    y préstamos del FMI</t>
  </si>
  <si>
    <t>5.</t>
  </si>
  <si>
    <t>Activos de reservas</t>
  </si>
  <si>
    <t>Oro monetario</t>
  </si>
  <si>
    <t>DEG</t>
  </si>
  <si>
    <t>Posición de reserva en el FMI</t>
  </si>
  <si>
    <t>Divisas</t>
  </si>
  <si>
    <t>Monedas y depósitos</t>
  </si>
  <si>
    <t>Valores</t>
  </si>
  <si>
    <t>Otros activos (CCR)</t>
  </si>
  <si>
    <t>Inversión Directa</t>
  </si>
  <si>
    <t>Inversión de cartera</t>
  </si>
  <si>
    <t>Renta procedente de la deuda</t>
  </si>
  <si>
    <t>Otra inversión</t>
  </si>
  <si>
    <t>Banco Central</t>
  </si>
  <si>
    <t>Tesorería</t>
  </si>
  <si>
    <t>Banco del Estado de Chile</t>
  </si>
  <si>
    <t>Incluye las utilidades en términos brutos. La parte correspondiente a  impuesto  es la siguiente:</t>
  </si>
  <si>
    <t>Impuesto</t>
  </si>
  <si>
    <t>Incluye los intereses en términos brutos. La parte correspondiente a impuesto es la siguiente:</t>
  </si>
  <si>
    <t>Volumen</t>
  </si>
  <si>
    <t>Precio</t>
  </si>
  <si>
    <t>Valor</t>
  </si>
  <si>
    <t>Consumo</t>
  </si>
  <si>
    <t>Intermedio</t>
  </si>
  <si>
    <t>Combustible</t>
  </si>
  <si>
    <t>(Petróleo)</t>
  </si>
  <si>
    <t>Resto Intermedio</t>
  </si>
  <si>
    <t>Capital</t>
  </si>
  <si>
    <t>Nota:</t>
  </si>
  <si>
    <t>1/ No incluye reparaciones de bienes</t>
  </si>
  <si>
    <t>Fletes</t>
  </si>
  <si>
    <t>ZONA FRANCA</t>
  </si>
  <si>
    <t>BIENES ADQUIRIDOS EN PUERTO</t>
  </si>
  <si>
    <t>ORO NO MONETARIO</t>
  </si>
  <si>
    <t>MERCANCÍAS GENERALES</t>
  </si>
  <si>
    <t>FLETES Y SEGUROS</t>
  </si>
  <si>
    <t>GOBIERNO GENERAL</t>
  </si>
  <si>
    <t xml:space="preserve">Otro capital </t>
  </si>
  <si>
    <t>Pasivos de corto plazo</t>
  </si>
  <si>
    <t>Servicios de comunicaciones</t>
  </si>
  <si>
    <t>Servicios financieros</t>
  </si>
  <si>
    <t xml:space="preserve">  Uso del crédito del FMI</t>
  </si>
  <si>
    <t xml:space="preserve">  Otros a  largo plazo</t>
  </si>
  <si>
    <t>Créditos asociados al DL 600 mediano y largo plazo</t>
  </si>
  <si>
    <t>(excluido créditos con empresas relacionadas)</t>
  </si>
  <si>
    <t>Amortizaciones por pre-pagos</t>
  </si>
  <si>
    <t>Autoridades monetarias</t>
  </si>
  <si>
    <t>Gobierno general</t>
  </si>
  <si>
    <t>Bancos</t>
  </si>
  <si>
    <t>Otros sectores</t>
  </si>
  <si>
    <t>En el extranjero</t>
  </si>
  <si>
    <t>En Chile</t>
  </si>
  <si>
    <t>Créditos</t>
  </si>
  <si>
    <t>Débitos</t>
  </si>
  <si>
    <t>Saldo</t>
  </si>
  <si>
    <t>Régimen general</t>
  </si>
  <si>
    <t>Inversión directa</t>
  </si>
  <si>
    <t>CUENTA FINANCIERA EXCLUYENDO ACTIVOS DE RESERVA</t>
  </si>
  <si>
    <t>SALDO</t>
  </si>
  <si>
    <t>Dividendos</t>
  </si>
  <si>
    <t>Intereses</t>
  </si>
  <si>
    <t>Bienes adquiridos en puerto por medios de transporte</t>
  </si>
  <si>
    <t>Oro no monetario</t>
  </si>
  <si>
    <t>Transportes</t>
  </si>
  <si>
    <t>Viajes</t>
  </si>
  <si>
    <t>Renta de la inversión</t>
  </si>
  <si>
    <t>Activos de reserva</t>
  </si>
  <si>
    <t>De negocios</t>
  </si>
  <si>
    <t>Servicios de Informática y de  información</t>
  </si>
  <si>
    <t>1. Exportaciones</t>
  </si>
  <si>
    <t>1. Créditos</t>
  </si>
  <si>
    <t>2. Débitos</t>
  </si>
  <si>
    <t>1. Remuneración de empleados</t>
  </si>
  <si>
    <t>2. Renta de la inversión</t>
  </si>
  <si>
    <t>BIENES</t>
  </si>
  <si>
    <t>RÉGIMEN GENERAL</t>
  </si>
  <si>
    <t>(BIENES NO COBRE)</t>
  </si>
  <si>
    <t>Inversión directa en el extranjero</t>
  </si>
  <si>
    <t>ESPECIFICACIÓN</t>
  </si>
  <si>
    <t>CUENTA DE CAPITAL Y FINANCIERA</t>
  </si>
  <si>
    <t xml:space="preserve">        (Millones de dólares)</t>
  </si>
  <si>
    <t>ESPECIFICACION</t>
  </si>
  <si>
    <t>POSICIÓN DE INVERSIÓN INTERNACIONAL NETA (A-B)</t>
  </si>
  <si>
    <t>A.-</t>
  </si>
  <si>
    <t>ACTIVOS</t>
  </si>
  <si>
    <t>1.-</t>
  </si>
  <si>
    <t>1.1</t>
  </si>
  <si>
    <t>y utilidades reinvertidas</t>
  </si>
  <si>
    <t>1.1.1 Activos frente a empresas filiales</t>
  </si>
  <si>
    <t>1.1.2 Pasivos frente a empresas filiales</t>
  </si>
  <si>
    <t>1.2</t>
  </si>
  <si>
    <t>1.2.1 Activos frente a empresas filiales</t>
  </si>
  <si>
    <t>1.2.2 Pasivos frente a empresas filiales</t>
  </si>
  <si>
    <t>2.-</t>
  </si>
  <si>
    <t xml:space="preserve">2.1  </t>
  </si>
  <si>
    <t>Titulos de participación en el capital</t>
  </si>
  <si>
    <t>2.1.1 Autoridades monetarias</t>
  </si>
  <si>
    <t>2.1.2 Gobierno general</t>
  </si>
  <si>
    <t>2.1.3 Bancos</t>
  </si>
  <si>
    <t>2.1.4 Otros sectores</t>
  </si>
  <si>
    <t xml:space="preserve">2.2  </t>
  </si>
  <si>
    <t>Títulos de deuda</t>
  </si>
  <si>
    <t>2.2.1 Bonos y pagarés</t>
  </si>
  <si>
    <t>2.2.1.1 Autoridades monetarias</t>
  </si>
  <si>
    <t>2.2.1.2 Gobierno general</t>
  </si>
  <si>
    <t>2.2.1.3 Bancos</t>
  </si>
  <si>
    <t>2.1.2.1.4 Otros sectores</t>
  </si>
  <si>
    <t>2.2.2 Instrumentos del mercado monetario</t>
  </si>
  <si>
    <t>2.2.2.1 Autoridades monetarias</t>
  </si>
  <si>
    <t>2.2.2.2 Gobierno general</t>
  </si>
  <si>
    <t>2.2.2.3 Bancos</t>
  </si>
  <si>
    <t>2.2.2.4 Otros sectores</t>
  </si>
  <si>
    <t>3.-</t>
  </si>
  <si>
    <t>Otra Inversión</t>
  </si>
  <si>
    <t>3.1 Créditos comerciales</t>
  </si>
  <si>
    <t>3.1.1 Gobierno general</t>
  </si>
  <si>
    <t>3.1.1.1 A largo plazo</t>
  </si>
  <si>
    <t>3.1.1.2 A corto plazo</t>
  </si>
  <si>
    <t>3.1.2 Otros sectores</t>
  </si>
  <si>
    <t>3.1.2.1 A largo plazo</t>
  </si>
  <si>
    <t>3.1.2.2 A corto plazo</t>
  </si>
  <si>
    <t>3.1.2.2.1</t>
  </si>
  <si>
    <t>3.1.2.2.2</t>
  </si>
  <si>
    <t>3.2 Préstamos</t>
  </si>
  <si>
    <t>3.2.1 Autoridades monetarias</t>
  </si>
  <si>
    <t>3.2.1.1  A largo  plazo</t>
  </si>
  <si>
    <t>3.2.1.2  A corto  plazo</t>
  </si>
  <si>
    <t>3.2.2 Gobierno   general</t>
  </si>
  <si>
    <t>3.2.2.1  A largo  plazo</t>
  </si>
  <si>
    <t>3.2.2.2  A corto  plazo</t>
  </si>
  <si>
    <t>3.2.3 Bancos</t>
  </si>
  <si>
    <t>3.2.3.1  A largo  plazo</t>
  </si>
  <si>
    <t>3.2.3.2  A corto  plazo</t>
  </si>
  <si>
    <t>3.2.4 Otros sectores</t>
  </si>
  <si>
    <t>3.2.4.1 A largo   plazo</t>
  </si>
  <si>
    <t>3.2.4.2 A corto   plazo</t>
  </si>
  <si>
    <t>3.3   Moneda y depósitos</t>
  </si>
  <si>
    <t>3.3.1 Autoridades monetarias</t>
  </si>
  <si>
    <t>3.3.2 Gobierno general</t>
  </si>
  <si>
    <t>3.3.3 Bancos</t>
  </si>
  <si>
    <t>3.3.4 Otros sectores</t>
  </si>
  <si>
    <t>3.3.4.1</t>
  </si>
  <si>
    <t>3.3.4.2</t>
  </si>
  <si>
    <t>3.4 Otros activos</t>
  </si>
  <si>
    <t>3.4.1 Autoridades monetarias</t>
  </si>
  <si>
    <t>3.4.1.1  A largo  plazo</t>
  </si>
  <si>
    <t>3.4.1.2  A corto  plazo</t>
  </si>
  <si>
    <t>3.4.2 Gobierno   general</t>
  </si>
  <si>
    <t>3.4.2.1  A largo  plazo</t>
  </si>
  <si>
    <t>3.4.2.2  A corto  plazo</t>
  </si>
  <si>
    <t>3.4.3 Bancos</t>
  </si>
  <si>
    <t>3.4.3.1  A largo  plazo</t>
  </si>
  <si>
    <t>3.4.3.2  A corto  plazo</t>
  </si>
  <si>
    <t>3.4.4 Otros sectores</t>
  </si>
  <si>
    <t>3.4.4.1 A largo   plazo</t>
  </si>
  <si>
    <t>3.4.4.2 A corto   plazo</t>
  </si>
  <si>
    <t>3.4.4.2.1</t>
  </si>
  <si>
    <t>3.4.4.2.2</t>
  </si>
  <si>
    <t>4.-</t>
  </si>
  <si>
    <t>4.1</t>
  </si>
  <si>
    <t>4.2</t>
  </si>
  <si>
    <t>4.3</t>
  </si>
  <si>
    <t>4.4</t>
  </si>
  <si>
    <t>4.4.1</t>
  </si>
  <si>
    <t>4.4.2</t>
  </si>
  <si>
    <t>4.5</t>
  </si>
  <si>
    <t>B.-</t>
  </si>
  <si>
    <t>PASIVOS</t>
  </si>
  <si>
    <t>Inversión directa en la economía declarante</t>
  </si>
  <si>
    <t>1.1.1 Activos frente a inversionistas directos</t>
  </si>
  <si>
    <t>1.1.2 Pasivos frente a inversionistas directos</t>
  </si>
  <si>
    <t>1.2   Otro capital</t>
  </si>
  <si>
    <t>1.2.1 Activos frente a inversionistas directos</t>
  </si>
  <si>
    <t>1.2.2 Pasivos frente a inversionistas directos</t>
  </si>
  <si>
    <t>2.1   Titulos de participación en el capital</t>
  </si>
  <si>
    <t>2.1.1 Bancos</t>
  </si>
  <si>
    <t>2.1.2 Otros sectores</t>
  </si>
  <si>
    <t>2.2   Títulos de deuda</t>
  </si>
  <si>
    <t>2.2.1.4 Otros sectores</t>
  </si>
  <si>
    <t>2.2.1.4.1</t>
  </si>
  <si>
    <t>2.2.1.4.2</t>
  </si>
  <si>
    <t>3.1.2.2 .1</t>
  </si>
  <si>
    <t>3.1.2.2 .2</t>
  </si>
  <si>
    <t>3.2.1.1  Uso del crédito del FMI</t>
  </si>
  <si>
    <t>3.2.1.2  Otros a largo  plazo</t>
  </si>
  <si>
    <t>3.2.1.3  A corto  plazo</t>
  </si>
  <si>
    <t>3.2.4.1.1</t>
  </si>
  <si>
    <t>3.2.4.1.2</t>
  </si>
  <si>
    <t>3.2.4.2 .1</t>
  </si>
  <si>
    <t>3.2.4.2 .2</t>
  </si>
  <si>
    <t>3.3.2 Bancos</t>
  </si>
  <si>
    <t xml:space="preserve">3.4 </t>
  </si>
  <si>
    <t>Este cuadro muestra los saldos de activos y pasivos financieros de Chile con el exterior, a fines de los periodos señalados. Ha sido confeccionado siguiendo los lineamientos generales establecidos en la quinta edición del Manual de Balanza de Pagos del Fondo Monetario Internacional. Las cifras tienen carácter provisional. El cuadro se actualizará anualmente.</t>
  </si>
  <si>
    <r>
      <t xml:space="preserve">C H I L E : P O S I C I Ó N  D E  I N V E R S I Ó N  I N T E R N A C I O N A L                                                                                                                                                                       </t>
    </r>
    <r>
      <rPr>
        <sz val="12"/>
        <rFont val="Arial"/>
        <family val="2"/>
      </rPr>
      <t xml:space="preserve">(MILLONES DE US  DÓLARES) </t>
    </r>
  </si>
  <si>
    <t>Bienes</t>
  </si>
  <si>
    <t>Servicios</t>
  </si>
  <si>
    <t>Inversión de Cartera</t>
  </si>
  <si>
    <t>Instrumentos Financieros Derivados</t>
  </si>
  <si>
    <t xml:space="preserve">Codelco </t>
  </si>
  <si>
    <t>Escondida</t>
  </si>
  <si>
    <t>2.- Precio B.M.L. (US¢/lb.)</t>
  </si>
  <si>
    <t>3.- Precio FOB (US¢/lb.)</t>
  </si>
  <si>
    <t>4.- Descuento (US¢/lb.)</t>
  </si>
  <si>
    <t>5.- Valor FOB exportaciones (mill. US$)</t>
  </si>
  <si>
    <t>1.- Valor Importaciones de Petroleo CIF</t>
  </si>
  <si>
    <t>3.- Barriles Importados (miles)</t>
  </si>
  <si>
    <t>4.- Precio Petroleo Brent</t>
  </si>
  <si>
    <t>5.- Precio Petroleo CIF</t>
  </si>
  <si>
    <t>6.- Precio Petroleo FOB</t>
  </si>
  <si>
    <t>1.- Precio cobre B.M. L</t>
  </si>
  <si>
    <t>2.- Precio petroleo (US$/b FOB)</t>
  </si>
  <si>
    <t>3.- Libor US$ (Nominal)</t>
  </si>
  <si>
    <t>5.- Indice Térm. de Intercbio.</t>
  </si>
  <si>
    <t>(199x=1)</t>
  </si>
  <si>
    <t>Total Bienes</t>
  </si>
  <si>
    <t>Total Bienes no cobre</t>
  </si>
  <si>
    <t>no petroleo *</t>
  </si>
  <si>
    <t>6.- Exportación Totales Bs.</t>
  </si>
  <si>
    <t>Variación % de Precio</t>
  </si>
  <si>
    <t>Variación % de Valor</t>
  </si>
  <si>
    <t>Variación % de Volumen</t>
  </si>
  <si>
    <t>7.- Exportación de Cobre</t>
  </si>
  <si>
    <t>8.- Exportación no Cobre</t>
  </si>
  <si>
    <t>9.- Exportación no Cobre Principales</t>
  </si>
  <si>
    <t>10.- Exportación Resto</t>
  </si>
  <si>
    <t>11.- Import. de Bienes (CIF)</t>
  </si>
  <si>
    <t>12.- Importaciones C y L (CIF)</t>
  </si>
  <si>
    <t>13.- Importaciones no C y L (CIF)</t>
  </si>
  <si>
    <t>14.- Variación PIB</t>
  </si>
  <si>
    <t>15.- Var. Tipo de Cambio Real</t>
  </si>
  <si>
    <t>2 0 0 1</t>
  </si>
  <si>
    <t>I. Trimestre</t>
  </si>
  <si>
    <t>II. Trimestre</t>
  </si>
  <si>
    <t>III. Trimestre</t>
  </si>
  <si>
    <t>IV. Trimestre</t>
  </si>
  <si>
    <t>2 0 0 2</t>
  </si>
  <si>
    <t>I. Trim.</t>
  </si>
  <si>
    <t>II. Trim.</t>
  </si>
  <si>
    <t>III. Trim.</t>
  </si>
  <si>
    <t>IV. Trim.</t>
  </si>
  <si>
    <t>Prom. I. Trim</t>
  </si>
  <si>
    <t>Prom. II. Trim</t>
  </si>
  <si>
    <t>Prom. III. Trim</t>
  </si>
  <si>
    <t>TASAS DE INTERES APLICADAS</t>
  </si>
  <si>
    <t>PRIME PROMEDIO 90 DIAS</t>
  </si>
  <si>
    <t>PRIME PROMEDIO 120 DIAS</t>
  </si>
  <si>
    <t>LIBOR PROMEDIO 90 DIAS</t>
  </si>
  <si>
    <t>LIBOR PROMEDIO 180 DIAS</t>
  </si>
  <si>
    <t>LIBID</t>
  </si>
  <si>
    <t>PRIME PROMEDIO 180 DIAS</t>
  </si>
  <si>
    <t>TASAS DE INTERES OBSERVADAS</t>
  </si>
  <si>
    <t>PRIME</t>
  </si>
  <si>
    <t>LIBOR 180 dias</t>
  </si>
  <si>
    <t>LIBOR 90 dias</t>
  </si>
  <si>
    <t>Prom. IV. Trim</t>
  </si>
  <si>
    <t>BIENES/1</t>
  </si>
  <si>
    <t>MERCANCIAS GENERALES</t>
  </si>
  <si>
    <t>(BIENES MENOS PETROLEO)</t>
  </si>
  <si>
    <t>2.- Valor Importaciones de Petroleo FOB</t>
  </si>
  <si>
    <t>Variación porcentual de Cantidad, Precio y Valor de  las Exportaciones</t>
  </si>
  <si>
    <t xml:space="preserve">Variación porcentual de Cantidad, Precio y Valor de  las Importaciones </t>
  </si>
  <si>
    <t>1.- Volumen exp. cobre (miles de T.M.)</t>
  </si>
  <si>
    <t>(Comparación con igual período año anterior)</t>
  </si>
  <si>
    <t>4.- Inflación Internacional (c / A. Latina)</t>
  </si>
  <si>
    <t>I Trim.</t>
  </si>
  <si>
    <t>II Trim.</t>
  </si>
  <si>
    <t>III Trim.</t>
  </si>
  <si>
    <t>IV Trim.</t>
  </si>
  <si>
    <t>Año</t>
  </si>
  <si>
    <t>2. Bienes para transformación</t>
  </si>
  <si>
    <t>Importaciones</t>
  </si>
  <si>
    <t>Renta procedente de Inversión Directa (1)</t>
  </si>
  <si>
    <t>Crédito</t>
  </si>
  <si>
    <t>Débito</t>
  </si>
  <si>
    <t>4. Otra inversión (2)</t>
  </si>
  <si>
    <t xml:space="preserve">(1) Incluye intereses: </t>
  </si>
  <si>
    <t xml:space="preserve">Activos  </t>
  </si>
  <si>
    <t xml:space="preserve">Pasivos  </t>
  </si>
  <si>
    <t>Desembolsos</t>
  </si>
  <si>
    <t>Amortizaciones</t>
  </si>
  <si>
    <t>(Pre-Pagos)</t>
  </si>
  <si>
    <t>(2) Flujos netos otra inversión de corto plazo</t>
  </si>
  <si>
    <t>Préstamos (3)</t>
  </si>
  <si>
    <t xml:space="preserve">I </t>
  </si>
  <si>
    <t>II</t>
  </si>
  <si>
    <t xml:space="preserve">III </t>
  </si>
  <si>
    <t xml:space="preserve">IV </t>
  </si>
  <si>
    <t>ACTIVOS DE RESERVA</t>
  </si>
  <si>
    <t>Oro Monetario</t>
  </si>
  <si>
    <t>Posición de Reserva en el FMI</t>
  </si>
  <si>
    <t>Monedas y Depósitos</t>
  </si>
  <si>
    <t>Otros Activos</t>
  </si>
  <si>
    <t>Otros Activos (CCR)</t>
  </si>
  <si>
    <t xml:space="preserve">(*)  Transacciones incluidas en la cuenta financiera (con signo contrario), las que difieren de las variaciones de </t>
  </si>
  <si>
    <t xml:space="preserve">stocks, por los siguientes conceptos: variaciones de precio, de paridad, monetización/desmonetización del oro </t>
  </si>
  <si>
    <t>y asignación/cancelación de DEG.</t>
  </si>
  <si>
    <t>2 0 0 3</t>
  </si>
  <si>
    <t>En el extranjero (activos)</t>
  </si>
  <si>
    <t>En Chile (pasivos)</t>
  </si>
  <si>
    <t>(3) Flujos netos de pasivos por préstamos de mediano plazo</t>
  </si>
  <si>
    <t>2 0 0 4</t>
  </si>
  <si>
    <t>Año 2004</t>
  </si>
  <si>
    <t>CRÉDITO</t>
  </si>
  <si>
    <t>DÉBITO</t>
  </si>
  <si>
    <t>I.</t>
  </si>
  <si>
    <t>CUENTA CORRIENTE</t>
  </si>
  <si>
    <t>A.</t>
  </si>
  <si>
    <t>BIENES Y SERVICIOS</t>
  </si>
  <si>
    <t>1.</t>
  </si>
  <si>
    <t>Mercancías generales</t>
  </si>
  <si>
    <t>Zona franca</t>
  </si>
  <si>
    <t>Reparaciones de bienes</t>
  </si>
  <si>
    <t>2.</t>
  </si>
  <si>
    <t>B.</t>
  </si>
  <si>
    <t>RENTA</t>
  </si>
  <si>
    <t>Remuneración de empleados</t>
  </si>
  <si>
    <t>C.</t>
  </si>
  <si>
    <t>TRANSFERENCIAS CORRIENTES</t>
  </si>
  <si>
    <t>II.</t>
  </si>
  <si>
    <t>CUENTA DE CAPITAL</t>
  </si>
  <si>
    <t>Transferencias de capital</t>
  </si>
  <si>
    <t>Adquisición/enajenación de activos no financieros no producidos</t>
  </si>
  <si>
    <t>CUENTA FINANCIERA</t>
  </si>
  <si>
    <t>Instrumentos financieros derivados</t>
  </si>
  <si>
    <t>III.</t>
  </si>
  <si>
    <t>ERRORES Y OMISIONES</t>
  </si>
  <si>
    <t>MEMORÁNDUM</t>
  </si>
  <si>
    <t>Saldo de Balanza de Pagos</t>
  </si>
  <si>
    <t>Cuenta financiera excluyendo activos de reserva</t>
  </si>
  <si>
    <t>(1)</t>
  </si>
  <si>
    <t>Activos de corto plazo</t>
  </si>
  <si>
    <t>Sal marina y de mesa</t>
  </si>
  <si>
    <t>(Algas)</t>
  </si>
  <si>
    <t>(Moluscos y crustáceos)</t>
  </si>
  <si>
    <t>(Conservas de pescado)</t>
  </si>
  <si>
    <t>(Fruta deshidratada)</t>
  </si>
  <si>
    <t>(Puré y jugos de tomate)</t>
  </si>
  <si>
    <t>(Fruta congelada sin azúcar)</t>
  </si>
  <si>
    <t>(Jugos de fruta)</t>
  </si>
  <si>
    <t>(Conservas de fruta)</t>
  </si>
  <si>
    <t>(Jugos en polvo)</t>
  </si>
  <si>
    <t>(Carnes de cerdo)</t>
  </si>
  <si>
    <t>(Vino)</t>
  </si>
  <si>
    <t>(Basas y madera aserrada de pino insigne)</t>
  </si>
  <si>
    <t>(Madera cepillada)</t>
  </si>
  <si>
    <t>(Tableros de fibra de madera)</t>
  </si>
  <si>
    <t>(Tableros de partículas)</t>
  </si>
  <si>
    <t>(Obras de carpintería)</t>
  </si>
  <si>
    <t>(Papel para periódico)</t>
  </si>
  <si>
    <t>(Diarios y publicaciones)</t>
  </si>
  <si>
    <t>(Cartulina)</t>
  </si>
  <si>
    <t>(Nitrato de potasio)</t>
  </si>
  <si>
    <t>(Neumáticos, cámaras y cubrecámaras)</t>
  </si>
  <si>
    <t>(Alambre de cobre)</t>
  </si>
  <si>
    <t>(Manufacturas metálicas)</t>
  </si>
  <si>
    <t>(Material de transporte)</t>
  </si>
  <si>
    <t>Durables</t>
  </si>
  <si>
    <t>Semidurables</t>
  </si>
  <si>
    <t>Otros bienes de consumo</t>
  </si>
  <si>
    <t xml:space="preserve">            2 0 0 4</t>
  </si>
  <si>
    <t>15.-  PIB en mill. US$</t>
  </si>
  <si>
    <t>16.- % Cta. Cte./PIB de período</t>
  </si>
  <si>
    <t xml:space="preserve"> % Cta. Cte./PIB en 12 meses</t>
  </si>
  <si>
    <t>Mineras</t>
  </si>
  <si>
    <t>Agrop., Silvic. y Pesq.</t>
  </si>
  <si>
    <t>Industriales</t>
  </si>
  <si>
    <t xml:space="preserve">  (Cobre)</t>
  </si>
  <si>
    <t>(incluyendo aquellos considerados inversión directa y creditos comerciales)</t>
  </si>
  <si>
    <t>CUENTA CAPITAL Y FINACIERA EXCLUYENDO ACTIVOS DE RESERVA</t>
  </si>
  <si>
    <t>3.</t>
  </si>
  <si>
    <t>Activos</t>
  </si>
  <si>
    <t>2 0 0 5</t>
  </si>
  <si>
    <t>AÑO 2005</t>
  </si>
  <si>
    <t>Año 2005</t>
  </si>
  <si>
    <t>EXPORTACIONES  DE  COBRE: SERIE TRIMESTRAL 2004-2005</t>
  </si>
  <si>
    <t>IMPORTACIONES  DE  PETROLEO: SERIE TRIMESTRAL 2004-2005</t>
  </si>
  <si>
    <t>TASAS DE INTERES RELEVANTES: SERIE TRIMESTRAL 2004-2005</t>
  </si>
  <si>
    <t>Prom. Año 2004</t>
  </si>
  <si>
    <t>Prom. 2005</t>
  </si>
  <si>
    <t>SUPUESTOS: SERIE TRIMESTRA 2004-2005</t>
  </si>
  <si>
    <t xml:space="preserve">            2 0 0 5</t>
  </si>
  <si>
    <t xml:space="preserve"> BALANZA DE PAGOS 2 0 0 4 - 2 0 0 5</t>
  </si>
  <si>
    <t>* Var. Precios Imp. No Petróleo</t>
  </si>
  <si>
    <t xml:space="preserve">         TRIMESTRE</t>
  </si>
  <si>
    <t>AÑO</t>
  </si>
  <si>
    <t>I</t>
  </si>
  <si>
    <t xml:space="preserve">II </t>
  </si>
  <si>
    <t xml:space="preserve">III  </t>
  </si>
  <si>
    <t>B. ZONA FRANCA</t>
  </si>
  <si>
    <t>II. REPARACIONES DE BIENES</t>
  </si>
  <si>
    <t>IV. ORO NO MONETARIO</t>
  </si>
  <si>
    <t>TRIMESTRE</t>
  </si>
  <si>
    <t>III</t>
  </si>
  <si>
    <t>IV</t>
  </si>
  <si>
    <t>1. Bienes de consumo</t>
  </si>
  <si>
    <t>2. Bienes intermedios</t>
  </si>
  <si>
    <t>3. Bienes de capital</t>
  </si>
  <si>
    <t>TOTAL DE IMPORTACIONES DE BIENES (FOB) (*)</t>
  </si>
  <si>
    <t>(*)</t>
  </si>
  <si>
    <t xml:space="preserve">AÑO </t>
  </si>
  <si>
    <t>Otros ajustes</t>
  </si>
  <si>
    <t>Acciones y otras participaciones en el capital</t>
  </si>
  <si>
    <t>1.1.1</t>
  </si>
  <si>
    <t>Activos frente a empresas filiales</t>
  </si>
  <si>
    <t>1.1.2</t>
  </si>
  <si>
    <t>Pasivos frente a empresas filiales</t>
  </si>
  <si>
    <t>1.2.1</t>
  </si>
  <si>
    <t>1.2.2</t>
  </si>
  <si>
    <t xml:space="preserve">2.1 </t>
  </si>
  <si>
    <t>Títulos de participación en el capital</t>
  </si>
  <si>
    <t>2.1.1</t>
  </si>
  <si>
    <t>2.1.2</t>
  </si>
  <si>
    <t>Gobierno General</t>
  </si>
  <si>
    <t>2.1.3</t>
  </si>
  <si>
    <t>2.1.4</t>
  </si>
  <si>
    <t xml:space="preserve">2.2 </t>
  </si>
  <si>
    <t>2.2.1</t>
  </si>
  <si>
    <t>Bonos y pagarés</t>
  </si>
  <si>
    <t>2.2.1.1</t>
  </si>
  <si>
    <t>2.2.1.2</t>
  </si>
  <si>
    <t>2.2.1.3</t>
  </si>
  <si>
    <t>2.2.1.4</t>
  </si>
  <si>
    <t>2.2.2.1</t>
  </si>
  <si>
    <t>2.2.2.2</t>
  </si>
  <si>
    <t>2.2.2.3</t>
  </si>
  <si>
    <t>2.2.2.4</t>
  </si>
  <si>
    <t>3.1</t>
  </si>
  <si>
    <t>3.2</t>
  </si>
  <si>
    <t>3.3</t>
  </si>
  <si>
    <t>3.4</t>
  </si>
  <si>
    <t>4.</t>
  </si>
  <si>
    <t>4.1.1</t>
  </si>
  <si>
    <t>4.1.1.1</t>
  </si>
  <si>
    <t>A largo plazo</t>
  </si>
  <si>
    <t>4.1.1.2</t>
  </si>
  <si>
    <t>A corto plazo</t>
  </si>
  <si>
    <t>4.1.2</t>
  </si>
  <si>
    <t>4.1.2.1</t>
  </si>
  <si>
    <t>4.1.2.2</t>
  </si>
  <si>
    <t>4.1.2.2.1</t>
  </si>
  <si>
    <t>4.1.2.2.2</t>
  </si>
  <si>
    <t>4.2.1</t>
  </si>
  <si>
    <t>4.2.1.1</t>
  </si>
  <si>
    <t>4.2.1.2</t>
  </si>
  <si>
    <t xml:space="preserve">4.2.2 </t>
  </si>
  <si>
    <t>4.2.2.1</t>
  </si>
  <si>
    <t>4.2.2.2</t>
  </si>
  <si>
    <t>4.2.3</t>
  </si>
  <si>
    <t>4.2.3.1</t>
  </si>
  <si>
    <t>4.2.3.2</t>
  </si>
  <si>
    <t>4.2.4</t>
  </si>
  <si>
    <t>4.2.4.1</t>
  </si>
  <si>
    <t>4.2.4.2</t>
  </si>
  <si>
    <t>4.3.1</t>
  </si>
  <si>
    <t>4.3.2</t>
  </si>
  <si>
    <t>4.3.3</t>
  </si>
  <si>
    <t>4.3.4</t>
  </si>
  <si>
    <t>4.3.4.1</t>
  </si>
  <si>
    <t>4.3.4.2</t>
  </si>
  <si>
    <t>4.4.1.1</t>
  </si>
  <si>
    <t>4.4.1.2</t>
  </si>
  <si>
    <t>4.4.2.1</t>
  </si>
  <si>
    <t>4.4.2.2</t>
  </si>
  <si>
    <t>4.4.3</t>
  </si>
  <si>
    <t>4.4.3.1</t>
  </si>
  <si>
    <t>4.4.3.2</t>
  </si>
  <si>
    <t>4.4.4</t>
  </si>
  <si>
    <t>4.4.4.1</t>
  </si>
  <si>
    <t>4.4.4.2</t>
  </si>
  <si>
    <t>4.4.4.2.1</t>
  </si>
  <si>
    <t>4.4.4.2.2</t>
  </si>
  <si>
    <t>5.1</t>
  </si>
  <si>
    <t>5.2</t>
  </si>
  <si>
    <t>5.3</t>
  </si>
  <si>
    <t>5.4</t>
  </si>
  <si>
    <t>5.4.1</t>
  </si>
  <si>
    <t>5.4.2</t>
  </si>
  <si>
    <t>5.5</t>
  </si>
  <si>
    <t xml:space="preserve">Los saldos de activos y pasivos financieros de Chile con el exterior, a fines de los períodos señalados, han sido confeccionados siguiendo los lineamientos generales </t>
  </si>
  <si>
    <t>Activos frente a inversionistas directos</t>
  </si>
  <si>
    <t>Pasivos frente a inversionistas directos</t>
  </si>
  <si>
    <t>2.1</t>
  </si>
  <si>
    <t xml:space="preserve">Bancos </t>
  </si>
  <si>
    <t>2.2</t>
  </si>
  <si>
    <t>2.2.2</t>
  </si>
  <si>
    <t>Instrumentos del mercado monetario</t>
  </si>
  <si>
    <t xml:space="preserve"> Gobierno General</t>
  </si>
  <si>
    <t xml:space="preserve">4.1.2.1.1 </t>
  </si>
  <si>
    <t>4.1.2.1.2</t>
  </si>
  <si>
    <t>Uso del crédito del FMI</t>
  </si>
  <si>
    <t>Otros a largo plazo</t>
  </si>
  <si>
    <t>4.2.1.3</t>
  </si>
  <si>
    <t>4.2.2</t>
  </si>
  <si>
    <t>4.2.4.1.1</t>
  </si>
  <si>
    <t>4.2.4.1.2</t>
  </si>
  <si>
    <t>4.2.4.2.1</t>
  </si>
  <si>
    <t>4.2.4.2.2</t>
  </si>
  <si>
    <t xml:space="preserve">4.4 </t>
  </si>
  <si>
    <t xml:space="preserve"> </t>
  </si>
  <si>
    <t>Transacciones</t>
  </si>
  <si>
    <t>Variación de precios</t>
  </si>
  <si>
    <t>Variación de tipo de cambio</t>
  </si>
  <si>
    <t>B. Pasivos</t>
  </si>
  <si>
    <t>1.   Autoridades monetarias</t>
  </si>
  <si>
    <t xml:space="preserve">   Corto plazo</t>
  </si>
  <si>
    <t xml:space="preserve">   Mediano plazo</t>
  </si>
  <si>
    <t>2.   Sector público</t>
  </si>
  <si>
    <t>2.1  Gobierno General</t>
  </si>
  <si>
    <t>2.2  Otros sector público</t>
  </si>
  <si>
    <t>3.   Bancos</t>
  </si>
  <si>
    <t>4.   Sector privado</t>
  </si>
  <si>
    <t>4.1  Empresas y personas</t>
  </si>
  <si>
    <t>Acciones y otras participaciones</t>
  </si>
  <si>
    <t xml:space="preserve">Saldos a fines de los períodos señalados de los activos y pasivos financieros de Chile con el exterior, así como de las posiciones netas abiertas por sector institucional, y, al interior </t>
  </si>
  <si>
    <t xml:space="preserve">de cada sector definido, por categoría funcional de activo/pasivo, por instrumento y por plazo. Los sectores institucionales tienen mayor desglose que en la presentación tradicional </t>
  </si>
  <si>
    <t>A.  Activos</t>
  </si>
  <si>
    <t>Otra inversión (Otros activos)</t>
  </si>
  <si>
    <t>4.1  Institucionales</t>
  </si>
  <si>
    <t>4.1.1  Fondos de pensiones</t>
  </si>
  <si>
    <t xml:space="preserve"> Inversión directa</t>
  </si>
  <si>
    <t xml:space="preserve"> Inversión de cartera</t>
  </si>
  <si>
    <t xml:space="preserve"> Otra inversión</t>
  </si>
  <si>
    <t>4.1.2  Fondos mutuos y cías. de seguros</t>
  </si>
  <si>
    <t>4.2  Empresas y personas</t>
  </si>
  <si>
    <t>carácter provisional.</t>
  </si>
  <si>
    <t xml:space="preserve">de la Posición de Inversión Internacional y corresponden al sector deudor en el caso de los pasivos, y al acreedor en el de los activos.Las cifras se actualizan semestralmente y  tienen </t>
  </si>
  <si>
    <t>VARIACIÓN DE LA POSICIÓN EN EL SEMESTRE DEBIDO A:</t>
  </si>
  <si>
    <t>VARIACIÓN DE LA POSICIÓN EN EL AÑO DEBIDO A:</t>
  </si>
  <si>
    <t>Servicios de compraventa y otros servicios relacionados con el comercio</t>
  </si>
  <si>
    <t>Servicios de arrendamiento de explotación</t>
  </si>
  <si>
    <t>Servicios empresariales, profesionales y técnicos varios</t>
  </si>
  <si>
    <r>
      <t>establecidos en la quinta edición del Manual de Balanza de Pagos</t>
    </r>
    <r>
      <rPr>
        <sz val="6"/>
        <rFont val="Arial"/>
        <family val="2"/>
      </rPr>
      <t xml:space="preserve"> del Fondo Monetario Internacional (FMI). Las cifras se actualizan semestralmente y tienen carácter provisional.</t>
    </r>
  </si>
  <si>
    <t>Otra inversión (*)</t>
  </si>
  <si>
    <t>CUADRO III.1</t>
  </si>
  <si>
    <t>Otra Inversión (*)</t>
  </si>
  <si>
    <t>Activos de Reserva</t>
  </si>
  <si>
    <t>CUADRO III.2</t>
  </si>
  <si>
    <t xml:space="preserve"> RÉGIMEN GENERAL</t>
  </si>
  <si>
    <t>Minería</t>
  </si>
  <si>
    <t>Salitre y yodo</t>
  </si>
  <si>
    <t>Plata metálica</t>
  </si>
  <si>
    <t>Óxido y ferromolibdeno</t>
  </si>
  <si>
    <t>Carbonato de litio</t>
  </si>
  <si>
    <t>Otros mineros</t>
  </si>
  <si>
    <t>Agropecuario-Silvícola y Pesquero</t>
  </si>
  <si>
    <t>Sector frutícola</t>
  </si>
  <si>
    <t>Otros agropecuarios</t>
  </si>
  <si>
    <t xml:space="preserve"> (Maíz semilla)</t>
  </si>
  <si>
    <t xml:space="preserve"> (Semilla de hortalizas)</t>
  </si>
  <si>
    <t>Sector silvícola</t>
  </si>
  <si>
    <t xml:space="preserve">3. </t>
  </si>
  <si>
    <t>(Salmón y truchas)</t>
  </si>
  <si>
    <t xml:space="preserve">     (Pasas)</t>
  </si>
  <si>
    <t>Bebidas y tabaco</t>
  </si>
  <si>
    <t>Forestales y muebles de madera</t>
  </si>
  <si>
    <t>(Pallets de madera)</t>
  </si>
  <si>
    <t>Celulosa, papel y otros</t>
  </si>
  <si>
    <t>Productos químicos</t>
  </si>
  <si>
    <t>(Perfumes, cosméticos y artículos de tocador)</t>
  </si>
  <si>
    <t>Industrias metálicas básicas</t>
  </si>
  <si>
    <t>Productos metálicos, maquinaria y equipos</t>
  </si>
  <si>
    <t>Otros productos industriales</t>
  </si>
  <si>
    <t>REPARACIÓN DE BIENES</t>
  </si>
  <si>
    <t xml:space="preserve">III. BIENES ADQUIRIDOS EN PUERTO POR MEDIOS DE </t>
  </si>
  <si>
    <t>TRANSPORTE Y OTROS BIENES</t>
  </si>
  <si>
    <t>CUADRO III.3</t>
  </si>
  <si>
    <t>Resto combustible</t>
  </si>
  <si>
    <t>BIENES PARA TRANSFORMACIÓN</t>
  </si>
  <si>
    <t>IV.</t>
  </si>
  <si>
    <t xml:space="preserve">BIENES ADQUIRIDOS EN PUERTO </t>
  </si>
  <si>
    <t>POR MEDIOS DE TRANSPORTE</t>
  </si>
  <si>
    <t>V.</t>
  </si>
  <si>
    <t>TOTAL DE IMPORTACIONES DE BIENES (CIF) (SUMA I a V)</t>
  </si>
  <si>
    <t xml:space="preserve"> Régimen general (fob)</t>
  </si>
  <si>
    <r>
      <t xml:space="preserve">Los valores fob de las distintas categorías están registrados en el cuadro resumen de la </t>
    </r>
    <r>
      <rPr>
        <i/>
        <sz val="10"/>
        <rFont val="Arial"/>
        <family val="2"/>
      </rPr>
      <t>Balanza de Pagos</t>
    </r>
    <r>
      <rPr>
        <sz val="10"/>
        <rFont val="Arial"/>
        <family val="2"/>
      </rPr>
      <t>.</t>
    </r>
  </si>
  <si>
    <t>CUADRO III.5</t>
  </si>
  <si>
    <t>TRANSPORTES</t>
  </si>
  <si>
    <t>Transporte marítimo</t>
  </si>
  <si>
    <t>Transporte aéreo</t>
  </si>
  <si>
    <t>Otros transportes</t>
  </si>
  <si>
    <t xml:space="preserve">II. </t>
  </si>
  <si>
    <t>VIAJES</t>
  </si>
  <si>
    <t>OTROS</t>
  </si>
  <si>
    <t>RENTA DE LA INVERSIÓN</t>
  </si>
  <si>
    <t>INVERSIÓN DIRECTA</t>
  </si>
  <si>
    <t>Renta Procedente de Participaciones</t>
  </si>
  <si>
    <t>de Capital</t>
  </si>
  <si>
    <t xml:space="preserve">Dividendos y utilidades recibidos </t>
  </si>
  <si>
    <t>Reinversión de utilidades en el exterior</t>
  </si>
  <si>
    <t>Dividendos y utilidades pagados (1)</t>
  </si>
  <si>
    <t>Reinversión utilidades en Chile</t>
  </si>
  <si>
    <t xml:space="preserve">Renta Procedente de la Deuda (intereses) </t>
  </si>
  <si>
    <t>INVERSIÓN DE CARTERA</t>
  </si>
  <si>
    <t>Renta procedente de participaciones</t>
  </si>
  <si>
    <t>de capital (dividendos)</t>
  </si>
  <si>
    <t>Bonos y pagarés (2)</t>
  </si>
  <si>
    <t>OTRA INVERSIÓN</t>
  </si>
  <si>
    <t>Mediano Plazo (2)</t>
  </si>
  <si>
    <t>Sector público</t>
  </si>
  <si>
    <t>Sector público no financiero</t>
  </si>
  <si>
    <t>Sector financiero</t>
  </si>
  <si>
    <t>Sector privado no financiero</t>
  </si>
  <si>
    <t>Corto Plazo</t>
  </si>
  <si>
    <t>Por Inversión directa</t>
  </si>
  <si>
    <t>Por Inversión de cartera</t>
  </si>
  <si>
    <t>(2)</t>
  </si>
  <si>
    <t>CUADRO III.6</t>
  </si>
  <si>
    <t>OTROS SECTORES</t>
  </si>
  <si>
    <t xml:space="preserve">TOTAL DE TRANSFERENCIAS </t>
  </si>
  <si>
    <t>CORRIENTES (I+II)</t>
  </si>
  <si>
    <t>CUADRO III.7</t>
  </si>
  <si>
    <t>(continuación)</t>
  </si>
  <si>
    <t>Préstamos (1) (2)</t>
  </si>
  <si>
    <t>MEMORÁNDUM:</t>
  </si>
  <si>
    <t>CUADRO III.8</t>
  </si>
  <si>
    <t>CUADRO III.9</t>
  </si>
  <si>
    <t>CUADRO III.10</t>
  </si>
  <si>
    <t>CUADRO III.11</t>
  </si>
  <si>
    <t xml:space="preserve">Variación </t>
  </si>
  <si>
    <t>Variación de</t>
  </si>
  <si>
    <t xml:space="preserve">Otros </t>
  </si>
  <si>
    <t>de precios</t>
  </si>
  <si>
    <t>tipo de cambio</t>
  </si>
  <si>
    <t>ajustes</t>
  </si>
  <si>
    <t>Jun. 2007</t>
  </si>
  <si>
    <t>establecidos en la quinta edición del Manual de Balanza de Pagos del Fondo Monetario Internacional (FMI). Las cifras se actualizan semestralmente y tienen carácter provisional.</t>
  </si>
  <si>
    <t>CUADRO III.12</t>
  </si>
  <si>
    <t>Balanza de pagos, 2007</t>
  </si>
  <si>
    <t>Balanza de pagos por trimestre, 2007</t>
  </si>
  <si>
    <t>Exportación de bienes por trimestre, 2007</t>
  </si>
  <si>
    <t>Importación de bienes por trimestre, 2007</t>
  </si>
  <si>
    <t>Servicios por trimestre, 2007</t>
  </si>
  <si>
    <t>Renta de la inversión por trimestre, 2007</t>
  </si>
  <si>
    <t>Transferencias corrientes por trimestre, 2007</t>
  </si>
  <si>
    <t>Cuenta financiera por trimestre, 2007</t>
  </si>
  <si>
    <t>Activos de reserva por instrumento, 2007</t>
  </si>
  <si>
    <t>Flujos trimestrales de activos de reserva por instrumento, 2007 (*)</t>
  </si>
  <si>
    <r>
      <t xml:space="preserve">Posición de inversión internacional </t>
    </r>
    <r>
      <rPr>
        <b/>
        <sz val="8"/>
        <rFont val="Arial"/>
        <family val="2"/>
      </rPr>
      <t>(*) , 1er. semestre 2007</t>
    </r>
  </si>
  <si>
    <r>
      <t xml:space="preserve">Posición de inversión internacional </t>
    </r>
    <r>
      <rPr>
        <b/>
        <sz val="8"/>
        <rFont val="Arial"/>
        <family val="2"/>
      </rPr>
      <t>(*) , 2° semestre 2007</t>
    </r>
  </si>
  <si>
    <r>
      <t>Posición de inversión internacional, por sector institucional</t>
    </r>
    <r>
      <rPr>
        <b/>
        <sz val="8"/>
        <rFont val="Arial"/>
        <family val="2"/>
      </rPr>
      <t xml:space="preserve"> (*) , 1er. semestre 2007</t>
    </r>
  </si>
  <si>
    <t>III. Balanza de Pagos 2007</t>
  </si>
  <si>
    <t>CUADRO III.4</t>
  </si>
  <si>
    <t>III.1. Balanza de pagos, 2007</t>
  </si>
  <si>
    <t>III.2. Balanza de pagos por trimestre, 2007</t>
  </si>
  <si>
    <t>III.3. Exportación de bienes por trimestre, 2007</t>
  </si>
  <si>
    <t>III.4. Importación de bienes por trimestre, 2007</t>
  </si>
  <si>
    <t>III.5. Servicios por trimestre, 2007</t>
  </si>
  <si>
    <t>III.6. Renta de la inversión por trimestre, 2007</t>
  </si>
  <si>
    <t>III.7. Transferencias corrientes por trimestre, 2007</t>
  </si>
  <si>
    <t>III.8. Cuenta financiera por trimestre, 2007</t>
  </si>
  <si>
    <t>III.9. Activos de reserva por instrumento, 2007. Saldos a fines de cada trimestre</t>
  </si>
  <si>
    <t>III.10. Flujos trimestrales de activos de reserva por instrumento, 2007</t>
  </si>
  <si>
    <t>III.12. Posición de inversión internacional, por sector institucional, 1er. semestre 2007</t>
  </si>
  <si>
    <r>
      <t>Posición de inversión internacional, por sector institucional</t>
    </r>
    <r>
      <rPr>
        <b/>
        <sz val="8"/>
        <rFont val="Arial"/>
        <family val="2"/>
      </rPr>
      <t xml:space="preserve"> (*), 2° semestre 2007</t>
    </r>
  </si>
  <si>
    <r>
      <t xml:space="preserve">Posición de inversión internacional </t>
    </r>
    <r>
      <rPr>
        <b/>
        <sz val="8"/>
        <rFont val="Arial"/>
        <family val="2"/>
      </rPr>
      <t>(*), 2007</t>
    </r>
  </si>
  <si>
    <r>
      <t>Posición de inversión internacional, por sector institucional</t>
    </r>
    <r>
      <rPr>
        <b/>
        <sz val="8"/>
        <rFont val="Arial"/>
        <family val="2"/>
      </rPr>
      <t xml:space="preserve"> (*), 2007</t>
    </r>
  </si>
  <si>
    <t>Dic. 2007</t>
  </si>
  <si>
    <t>TOTAL (I+II+III+IV)</t>
  </si>
  <si>
    <t>TOTAL (I+II+III)</t>
  </si>
  <si>
    <t>III.11 B. Posición de inversión internacional, 2007</t>
  </si>
  <si>
    <t>III.12 A. Posición de inversión internacional, por sector institucional, 2° semestre 2007</t>
  </si>
  <si>
    <t>III.12 B. Posición de inversión internacional, por sector institucional, 2007</t>
  </si>
  <si>
    <t>III.11 A. Posición de inversión internacional, 1er. semestre 2007</t>
  </si>
  <si>
    <t>CUADRO III.11 A</t>
  </si>
  <si>
    <t>CUADRO III.11 B</t>
  </si>
  <si>
    <t>CUADRO III.12 A</t>
  </si>
  <si>
    <t>CUADRO III.12 B</t>
  </si>
  <si>
    <t>Saldos a fines de cada trimestre</t>
  </si>
  <si>
    <t>&lt;&lt; Volver a portada</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</si>
</sst>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_);_(* \(#,##0\);_(* &quot;-&quot;_);_(@_)"/>
    <numFmt numFmtId="171" formatCode="_(* #,##0.00_);_(* \(#,##0.00\);_(* &quot;-&quot;??_);_(@_)"/>
    <numFmt numFmtId="172" formatCode="_(&quot;$&quot;* #,##0_);_(&quot;$&quot;* \(#,##0\);_(&quot;$&quot;* &quot;-&quot;_);_(@_)"/>
    <numFmt numFmtId="173" formatCode="_(&quot;$&quot;* #,##0.00_);_(&quot;$&quot;* \(#,##0.00\);_(&quot;$&quot;* &quot;-&quot;??_);_(@_)"/>
    <numFmt numFmtId="174" formatCode="#,##0.0"/>
    <numFmt numFmtId="175" formatCode="\(#,##0.0\)"/>
    <numFmt numFmtId="176" formatCode="\(0.0\)"/>
    <numFmt numFmtId="177" formatCode="0.0"/>
    <numFmt numFmtId="178" formatCode="\(0\)"/>
    <numFmt numFmtId="179" formatCode="0.000000000"/>
    <numFmt numFmtId="180" formatCode="#,##0.0;[Red]\-#,##0.0"/>
    <numFmt numFmtId="181" formatCode="#,##0\ &quot;pta&quot;;\-#,##0\ &quot;pta&quot;"/>
    <numFmt numFmtId="182" formatCode="#,##0\ &quot;pta&quot;;[Red]\-#,##0\ &quot;pta&quot;"/>
    <numFmt numFmtId="183" formatCode="#,##0.00\ &quot;pta&quot;;\-#,##0.00\ &quot;pta&quot;"/>
    <numFmt numFmtId="184" formatCode="#,##0.00\ &quot;pta&quot;;[Red]\-#,##0.00\ &quot;pta&quot;"/>
    <numFmt numFmtId="185" formatCode="_-* #,##0\ &quot;pta&quot;_-;\-* #,##0\ &quot;pta&quot;_-;_-* &quot;-&quot;\ &quot;pta&quot;_-;_-@_-"/>
    <numFmt numFmtId="186" formatCode="_-* #,##0\ _p_t_a_-;\-* #,##0\ _p_t_a_-;_-* &quot;-&quot;\ _p_t_a_-;_-@_-"/>
    <numFmt numFmtId="187" formatCode="_-* #,##0.00\ &quot;pta&quot;_-;\-* #,##0.00\ &quot;pta&quot;_-;_-* &quot;-&quot;??\ &quot;pta&quot;_-;_-@_-"/>
    <numFmt numFmtId="188" formatCode="_-* #,##0.00\ _p_t_a_-;\-* #,##0.00\ _p_t_a_-;_-* &quot;-&quot;??\ _p_t_a_-;_-@_-"/>
    <numFmt numFmtId="189" formatCode="#,##0.000"/>
    <numFmt numFmtId="190" formatCode="#,##0.0000"/>
    <numFmt numFmtId="191" formatCode="#,##0.00000"/>
    <numFmt numFmtId="192" formatCode="#,##0.000000"/>
    <numFmt numFmtId="193" formatCode="#,##0.0000000"/>
    <numFmt numFmtId="194" formatCode="#,##0.000000000000"/>
    <numFmt numFmtId="195" formatCode="#,##0.00000000000000"/>
    <numFmt numFmtId="196" formatCode="[$-80A]dddd\,\ dd&quot; de &quot;mmmm&quot; de &quot;yyyy"/>
    <numFmt numFmtId="197" formatCode="&quot;Sí&quot;;&quot;Sí&quot;;&quot;No&quot;"/>
    <numFmt numFmtId="198" formatCode="&quot;Verdadero&quot;;&quot;Verdadero&quot;;&quot;Falso&quot;"/>
    <numFmt numFmtId="199" formatCode="&quot;Activado&quot;;&quot;Activado&quot;;&quot;Desactivado&quot;"/>
    <numFmt numFmtId="200" formatCode="[$€-2]\ #,##0.00_);[Red]\([$€-2]\ #,##0.00\)"/>
  </numFmts>
  <fonts count="27">
    <font>
      <sz val="10"/>
      <name val="Arial"/>
      <family val="0"/>
    </font>
    <font>
      <b/>
      <sz val="10"/>
      <name val="Arial"/>
      <family val="2"/>
    </font>
    <font>
      <sz val="10"/>
      <name val="MS Sans Serif"/>
      <family val="0"/>
    </font>
    <font>
      <sz val="9"/>
      <name val="Geneva"/>
      <family val="0"/>
    </font>
    <font>
      <sz val="10"/>
      <name val="Times New Roman"/>
      <family val="1"/>
    </font>
    <font>
      <b/>
      <sz val="10"/>
      <name val="Times New Roman"/>
      <family val="1"/>
    </font>
    <font>
      <b/>
      <sz val="9"/>
      <name val="Geneva"/>
      <family val="0"/>
    </font>
    <font>
      <sz val="9"/>
      <name val="Arial"/>
      <family val="0"/>
    </font>
    <font>
      <b/>
      <sz val="9"/>
      <name val="Arial"/>
      <family val="2"/>
    </font>
    <font>
      <b/>
      <i/>
      <sz val="10"/>
      <name val="Arial"/>
      <family val="2"/>
    </font>
    <font>
      <b/>
      <sz val="12"/>
      <name val="Times New Roman"/>
      <family val="1"/>
    </font>
    <font>
      <b/>
      <sz val="10"/>
      <name val="Geneva"/>
      <family val="0"/>
    </font>
    <font>
      <b/>
      <sz val="12"/>
      <name val="Arial"/>
      <family val="2"/>
    </font>
    <font>
      <b/>
      <i/>
      <sz val="9"/>
      <name val="Arial"/>
      <family val="2"/>
    </font>
    <font>
      <i/>
      <sz val="9"/>
      <name val="Arial"/>
      <family val="2"/>
    </font>
    <font>
      <sz val="12"/>
      <name val="Arial"/>
      <family val="2"/>
    </font>
    <font>
      <sz val="9"/>
      <name val="Times New Roman"/>
      <family val="1"/>
    </font>
    <font>
      <u val="single"/>
      <sz val="10"/>
      <color indexed="12"/>
      <name val="Arial"/>
      <family val="0"/>
    </font>
    <font>
      <u val="single"/>
      <sz val="10"/>
      <color indexed="36"/>
      <name val="Arial"/>
      <family val="0"/>
    </font>
    <font>
      <sz val="8"/>
      <name val="Arial"/>
      <family val="0"/>
    </font>
    <font>
      <b/>
      <sz val="8"/>
      <name val="Arial"/>
      <family val="2"/>
    </font>
    <font>
      <b/>
      <sz val="6"/>
      <name val="Arial"/>
      <family val="2"/>
    </font>
    <font>
      <sz val="7"/>
      <name val="Arial"/>
      <family val="2"/>
    </font>
    <font>
      <sz val="6"/>
      <name val="Arial"/>
      <family val="2"/>
    </font>
    <font>
      <i/>
      <sz val="10"/>
      <name val="Arial"/>
      <family val="2"/>
    </font>
    <font>
      <sz val="10"/>
      <name val="Frutiger LT 47 LightCn"/>
      <family val="2"/>
    </font>
    <font>
      <sz val="6"/>
      <name val="Frutiger LT 47 LightCn"/>
      <family val="2"/>
    </font>
  </fonts>
  <fills count="3">
    <fill>
      <patternFill/>
    </fill>
    <fill>
      <patternFill patternType="gray125"/>
    </fill>
    <fill>
      <patternFill patternType="solid">
        <fgColor indexed="9"/>
        <bgColor indexed="64"/>
      </patternFill>
    </fill>
  </fills>
  <borders count="20">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ck"/>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2" fillId="0" borderId="0">
      <alignment/>
      <protection/>
    </xf>
    <xf numFmtId="0" fontId="3" fillId="0" borderId="0">
      <alignment/>
      <protection/>
    </xf>
    <xf numFmtId="0" fontId="7" fillId="0" borderId="0">
      <alignment/>
      <protection/>
    </xf>
    <xf numFmtId="0" fontId="2"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cellStyleXfs>
  <cellXfs count="404">
    <xf numFmtId="0" fontId="0" fillId="0" borderId="0" xfId="0" applyAlignment="1">
      <alignment/>
    </xf>
    <xf numFmtId="174" fontId="0" fillId="0" borderId="0" xfId="0" applyNumberFormat="1" applyAlignment="1">
      <alignment/>
    </xf>
    <xf numFmtId="0" fontId="0" fillId="0" borderId="1" xfId="0" applyBorder="1" applyAlignment="1">
      <alignment/>
    </xf>
    <xf numFmtId="0" fontId="0" fillId="0" borderId="0" xfId="0" applyBorder="1" applyAlignment="1">
      <alignment/>
    </xf>
    <xf numFmtId="174" fontId="0" fillId="0" borderId="0" xfId="0" applyNumberFormat="1" applyBorder="1" applyAlignment="1">
      <alignment/>
    </xf>
    <xf numFmtId="174" fontId="0" fillId="0" borderId="0" xfId="0" applyNumberFormat="1" applyFill="1" applyAlignment="1">
      <alignment/>
    </xf>
    <xf numFmtId="0" fontId="0" fillId="0" borderId="0" xfId="0" applyFill="1" applyAlignment="1">
      <alignment/>
    </xf>
    <xf numFmtId="0" fontId="0" fillId="0" borderId="2" xfId="0" applyBorder="1" applyAlignment="1">
      <alignment/>
    </xf>
    <xf numFmtId="0" fontId="3" fillId="0" borderId="0" xfId="22">
      <alignment/>
      <protection/>
    </xf>
    <xf numFmtId="177" fontId="3" fillId="0" borderId="0" xfId="22" applyNumberFormat="1" applyAlignment="1">
      <alignment horizontal="right"/>
      <protection/>
    </xf>
    <xf numFmtId="177" fontId="3" fillId="0" borderId="0" xfId="22" applyNumberFormat="1">
      <alignment/>
      <protection/>
    </xf>
    <xf numFmtId="0" fontId="3" fillId="0" borderId="0" xfId="22" applyAlignment="1">
      <alignment/>
      <protection/>
    </xf>
    <xf numFmtId="177" fontId="3" fillId="0" borderId="0" xfId="22" applyNumberFormat="1" applyAlignment="1">
      <alignment horizontal="centerContinuous"/>
      <protection/>
    </xf>
    <xf numFmtId="177" fontId="3" fillId="0" borderId="2" xfId="22" applyNumberFormat="1" applyBorder="1" applyAlignment="1">
      <alignment horizontal="centerContinuous"/>
      <protection/>
    </xf>
    <xf numFmtId="1" fontId="3" fillId="0" borderId="1" xfId="22" applyNumberFormat="1" applyBorder="1" applyAlignment="1">
      <alignment/>
      <protection/>
    </xf>
    <xf numFmtId="1" fontId="3" fillId="0" borderId="0" xfId="22" applyNumberFormat="1">
      <alignment/>
      <protection/>
    </xf>
    <xf numFmtId="1" fontId="3" fillId="0" borderId="2" xfId="22" applyNumberFormat="1" applyBorder="1" applyAlignment="1">
      <alignment/>
      <protection/>
    </xf>
    <xf numFmtId="177" fontId="3" fillId="0" borderId="0" xfId="22" applyNumberFormat="1" applyFont="1" applyAlignment="1">
      <alignment horizontal="right"/>
      <protection/>
    </xf>
    <xf numFmtId="0" fontId="3" fillId="0" borderId="2" xfId="22" applyBorder="1">
      <alignment/>
      <protection/>
    </xf>
    <xf numFmtId="177" fontId="3" fillId="0" borderId="2" xfId="22" applyNumberFormat="1" applyBorder="1" applyAlignment="1">
      <alignment horizontal="right"/>
      <protection/>
    </xf>
    <xf numFmtId="177" fontId="3" fillId="0" borderId="2" xfId="22" applyNumberFormat="1" applyBorder="1">
      <alignment/>
      <protection/>
    </xf>
    <xf numFmtId="178" fontId="3" fillId="0" borderId="0" xfId="22" applyNumberFormat="1" applyAlignment="1">
      <alignment horizontal="left"/>
      <protection/>
    </xf>
    <xf numFmtId="178" fontId="3" fillId="0" borderId="0" xfId="22" applyNumberFormat="1" applyAlignment="1">
      <alignment horizontal="right"/>
      <protection/>
    </xf>
    <xf numFmtId="0" fontId="3" fillId="0" borderId="0" xfId="22" applyAlignment="1">
      <alignment horizontal="right"/>
      <protection/>
    </xf>
    <xf numFmtId="0" fontId="7" fillId="0" borderId="0" xfId="25">
      <alignment/>
      <protection/>
    </xf>
    <xf numFmtId="0" fontId="4" fillId="0" borderId="0" xfId="0" applyFont="1" applyAlignment="1">
      <alignment/>
    </xf>
    <xf numFmtId="174" fontId="7" fillId="0" borderId="1" xfId="0" applyNumberFormat="1" applyFont="1" applyBorder="1" applyAlignment="1">
      <alignment/>
    </xf>
    <xf numFmtId="0" fontId="5" fillId="0" borderId="0" xfId="0" applyFont="1" applyAlignment="1">
      <alignment horizontal="centerContinuous"/>
    </xf>
    <xf numFmtId="0" fontId="0" fillId="0" borderId="0" xfId="0"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Continuous"/>
    </xf>
    <xf numFmtId="177" fontId="4" fillId="0" borderId="0" xfId="0" applyNumberFormat="1" applyFont="1" applyBorder="1" applyAlignment="1">
      <alignment/>
    </xf>
    <xf numFmtId="0" fontId="4" fillId="0" borderId="0" xfId="0" applyFont="1" applyBorder="1" applyAlignment="1">
      <alignment/>
    </xf>
    <xf numFmtId="0" fontId="5" fillId="0" borderId="0" xfId="0" applyFont="1" applyAlignment="1">
      <alignment horizontal="center"/>
    </xf>
    <xf numFmtId="177" fontId="11" fillId="0" borderId="0" xfId="22" applyNumberFormat="1" applyFont="1" applyAlignment="1">
      <alignment horizontal="centerContinuous"/>
      <protection/>
    </xf>
    <xf numFmtId="0" fontId="11" fillId="0" borderId="0" xfId="22" applyFont="1">
      <alignment/>
      <protection/>
    </xf>
    <xf numFmtId="0" fontId="11" fillId="0" borderId="0" xfId="22" applyFont="1" applyAlignment="1">
      <alignment/>
      <protection/>
    </xf>
    <xf numFmtId="0" fontId="1" fillId="0" borderId="0" xfId="21" applyFont="1">
      <alignment/>
      <protection/>
    </xf>
    <xf numFmtId="0" fontId="1" fillId="0" borderId="0" xfId="21" applyFont="1" applyAlignment="1">
      <alignment horizontal="center"/>
      <protection/>
    </xf>
    <xf numFmtId="0" fontId="0" fillId="0" borderId="0" xfId="21" applyFont="1">
      <alignment/>
      <protection/>
    </xf>
    <xf numFmtId="0" fontId="0" fillId="0" borderId="3" xfId="21" applyFont="1" applyBorder="1">
      <alignment/>
      <protection/>
    </xf>
    <xf numFmtId="0" fontId="0" fillId="0" borderId="0" xfId="21" applyFont="1" applyBorder="1">
      <alignment/>
      <protection/>
    </xf>
    <xf numFmtId="0" fontId="0" fillId="0" borderId="0" xfId="21" applyFont="1" applyBorder="1" applyAlignment="1">
      <alignment horizontal="center"/>
      <protection/>
    </xf>
    <xf numFmtId="0" fontId="0" fillId="0" borderId="4" xfId="21" applyFont="1" applyBorder="1">
      <alignment/>
      <protection/>
    </xf>
    <xf numFmtId="0" fontId="0" fillId="0" borderId="4" xfId="21" applyFont="1" applyBorder="1" applyAlignment="1">
      <alignment horizontal="center"/>
      <protection/>
    </xf>
    <xf numFmtId="174" fontId="0" fillId="0" borderId="0" xfId="21" applyNumberFormat="1" applyFont="1">
      <alignment/>
      <protection/>
    </xf>
    <xf numFmtId="175" fontId="0" fillId="0" borderId="0" xfId="21" applyNumberFormat="1" applyFont="1">
      <alignment/>
      <protection/>
    </xf>
    <xf numFmtId="177" fontId="0" fillId="0" borderId="0" xfId="21" applyNumberFormat="1" applyFont="1">
      <alignment/>
      <protection/>
    </xf>
    <xf numFmtId="0" fontId="1" fillId="0" borderId="0" xfId="21" applyFont="1" applyBorder="1">
      <alignment/>
      <protection/>
    </xf>
    <xf numFmtId="0" fontId="7" fillId="0" borderId="0" xfId="28" applyFill="1">
      <alignment/>
      <protection/>
    </xf>
    <xf numFmtId="0" fontId="8" fillId="0" borderId="0" xfId="28" applyFont="1" applyFill="1" applyAlignment="1">
      <alignment horizontal="center" vertical="center"/>
      <protection/>
    </xf>
    <xf numFmtId="174" fontId="7" fillId="0" borderId="0" xfId="28" applyNumberFormat="1" applyFill="1">
      <alignment/>
      <protection/>
    </xf>
    <xf numFmtId="0" fontId="7" fillId="0" borderId="1" xfId="28" applyFill="1" applyBorder="1">
      <alignment/>
      <protection/>
    </xf>
    <xf numFmtId="174" fontId="7" fillId="0" borderId="1" xfId="28" applyNumberFormat="1" applyFill="1" applyBorder="1">
      <alignment/>
      <protection/>
    </xf>
    <xf numFmtId="174" fontId="7" fillId="0" borderId="0" xfId="28" applyNumberFormat="1" applyFill="1" applyBorder="1">
      <alignment/>
      <protection/>
    </xf>
    <xf numFmtId="0" fontId="7" fillId="0" borderId="2" xfId="28" applyFill="1" applyBorder="1">
      <alignment/>
      <protection/>
    </xf>
    <xf numFmtId="174" fontId="7" fillId="0" borderId="2" xfId="28" applyNumberFormat="1" applyFill="1" applyBorder="1">
      <alignment/>
      <protection/>
    </xf>
    <xf numFmtId="0" fontId="8" fillId="0" borderId="0" xfId="28" applyFont="1" applyFill="1">
      <alignment/>
      <protection/>
    </xf>
    <xf numFmtId="174" fontId="8" fillId="0" borderId="0" xfId="28" applyNumberFormat="1" applyFont="1" applyFill="1">
      <alignment/>
      <protection/>
    </xf>
    <xf numFmtId="174" fontId="9" fillId="0" borderId="0" xfId="28" applyNumberFormat="1" applyFont="1" applyFill="1">
      <alignment/>
      <protection/>
    </xf>
    <xf numFmtId="174" fontId="13" fillId="0" borderId="0" xfId="28" applyNumberFormat="1" applyFont="1" applyFill="1">
      <alignment/>
      <protection/>
    </xf>
    <xf numFmtId="174" fontId="7" fillId="0" borderId="0" xfId="28" applyNumberFormat="1" applyFont="1" applyFill="1">
      <alignment/>
      <protection/>
    </xf>
    <xf numFmtId="174" fontId="14" fillId="0" borderId="0" xfId="28" applyNumberFormat="1" applyFont="1" applyFill="1">
      <alignment/>
      <protection/>
    </xf>
    <xf numFmtId="0" fontId="7" fillId="0" borderId="0" xfId="28" applyFont="1" applyFill="1">
      <alignment/>
      <protection/>
    </xf>
    <xf numFmtId="0" fontId="0" fillId="0" borderId="0" xfId="28" applyFont="1" applyFill="1" applyBorder="1">
      <alignment/>
      <protection/>
    </xf>
    <xf numFmtId="0" fontId="12" fillId="0" borderId="0" xfId="0" applyFont="1" applyFill="1" applyAlignment="1">
      <alignment horizontal="center" vertical="center"/>
    </xf>
    <xf numFmtId="0" fontId="4" fillId="0" borderId="1" xfId="0" applyFont="1" applyBorder="1" applyAlignment="1">
      <alignment horizontal="center"/>
    </xf>
    <xf numFmtId="0" fontId="4" fillId="0" borderId="0" xfId="0" applyFont="1" applyAlignment="1">
      <alignment horizontal="center"/>
    </xf>
    <xf numFmtId="0" fontId="10" fillId="0" borderId="0" xfId="0" applyFont="1" applyAlignment="1">
      <alignment horizontal="center"/>
    </xf>
    <xf numFmtId="0" fontId="4" fillId="0" borderId="0" xfId="0" applyFont="1" applyAlignment="1">
      <alignment horizontal="left"/>
    </xf>
    <xf numFmtId="0" fontId="3" fillId="0" borderId="0" xfId="22" applyFont="1">
      <alignment/>
      <protection/>
    </xf>
    <xf numFmtId="0" fontId="5" fillId="0" borderId="0" xfId="0" applyFont="1" applyBorder="1" applyAlignment="1">
      <alignment/>
    </xf>
    <xf numFmtId="0" fontId="4" fillId="0" borderId="0" xfId="0" applyFont="1" applyBorder="1" applyAlignment="1">
      <alignment/>
    </xf>
    <xf numFmtId="177" fontId="3" fillId="0" borderId="0" xfId="22" applyNumberFormat="1" applyBorder="1" applyAlignment="1">
      <alignment horizontal="centerContinuous"/>
      <protection/>
    </xf>
    <xf numFmtId="1" fontId="3" fillId="0" borderId="0" xfId="22" applyNumberFormat="1" applyFont="1" applyBorder="1" applyAlignment="1">
      <alignment/>
      <protection/>
    </xf>
    <xf numFmtId="1" fontId="3" fillId="0" borderId="0" xfId="22" applyNumberFormat="1" applyBorder="1" applyAlignment="1">
      <alignment/>
      <protection/>
    </xf>
    <xf numFmtId="177" fontId="6" fillId="0" borderId="0" xfId="0" applyNumberFormat="1" applyFont="1" applyAlignment="1" applyProtection="1">
      <alignment/>
      <protection/>
    </xf>
    <xf numFmtId="9" fontId="0" fillId="0" borderId="0" xfId="30" applyFont="1" applyAlignment="1">
      <alignment/>
    </xf>
    <xf numFmtId="177" fontId="0" fillId="0" borderId="0" xfId="0" applyNumberFormat="1" applyAlignment="1" applyProtection="1">
      <alignment/>
      <protection/>
    </xf>
    <xf numFmtId="49" fontId="8" fillId="0" borderId="1" xfId="0" applyNumberFormat="1" applyFont="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2" xfId="0" applyFont="1" applyFill="1" applyBorder="1" applyAlignment="1">
      <alignment horizontal="center"/>
    </xf>
    <xf numFmtId="177" fontId="5" fillId="0" borderId="0" xfId="0" applyNumberFormat="1" applyFont="1" applyFill="1" applyBorder="1" applyAlignment="1">
      <alignment/>
    </xf>
    <xf numFmtId="177" fontId="4" fillId="0" borderId="0" xfId="0" applyNumberFormat="1" applyFont="1" applyFill="1" applyBorder="1" applyAlignment="1">
      <alignment/>
    </xf>
    <xf numFmtId="177" fontId="5" fillId="0" borderId="2" xfId="0" applyNumberFormat="1" applyFont="1" applyFill="1" applyBorder="1" applyAlignment="1">
      <alignment/>
    </xf>
    <xf numFmtId="177" fontId="4" fillId="0" borderId="2" xfId="0" applyNumberFormat="1" applyFont="1" applyFill="1" applyBorder="1" applyAlignment="1">
      <alignment/>
    </xf>
    <xf numFmtId="0" fontId="5" fillId="0" borderId="0" xfId="0" applyFont="1" applyFill="1" applyAlignment="1">
      <alignment/>
    </xf>
    <xf numFmtId="0" fontId="4" fillId="0" borderId="0" xfId="0" applyFont="1" applyFill="1" applyAlignment="1">
      <alignment/>
    </xf>
    <xf numFmtId="0" fontId="0" fillId="0" borderId="0" xfId="21" applyFont="1" applyAlignment="1">
      <alignment/>
      <protection/>
    </xf>
    <xf numFmtId="10" fontId="0" fillId="0" borderId="0" xfId="30" applyNumberFormat="1" applyFont="1" applyAlignment="1">
      <alignment/>
    </xf>
    <xf numFmtId="0" fontId="0" fillId="0" borderId="5" xfId="21" applyFont="1" applyBorder="1" applyAlignment="1">
      <alignment horizontal="center"/>
      <protection/>
    </xf>
    <xf numFmtId="0" fontId="0" fillId="0" borderId="6" xfId="21" applyFont="1" applyBorder="1" applyAlignment="1">
      <alignment horizontal="center"/>
      <protection/>
    </xf>
    <xf numFmtId="0" fontId="0" fillId="0" borderId="5" xfId="21" applyFont="1" applyBorder="1">
      <alignment/>
      <protection/>
    </xf>
    <xf numFmtId="174" fontId="0" fillId="0" borderId="0" xfId="21" applyNumberFormat="1" applyFont="1" applyBorder="1">
      <alignment/>
      <protection/>
    </xf>
    <xf numFmtId="174" fontId="0" fillId="0" borderId="5" xfId="21" applyNumberFormat="1" applyFont="1" applyBorder="1">
      <alignment/>
      <protection/>
    </xf>
    <xf numFmtId="175" fontId="0" fillId="0" borderId="0" xfId="21" applyNumberFormat="1" applyFont="1" applyBorder="1">
      <alignment/>
      <protection/>
    </xf>
    <xf numFmtId="175" fontId="0" fillId="0" borderId="5" xfId="21" applyNumberFormat="1" applyFont="1" applyBorder="1">
      <alignment/>
      <protection/>
    </xf>
    <xf numFmtId="177" fontId="0" fillId="0" borderId="0" xfId="21" applyNumberFormat="1" applyFont="1" applyBorder="1">
      <alignment/>
      <protection/>
    </xf>
    <xf numFmtId="177" fontId="0" fillId="0" borderId="5" xfId="21" applyNumberFormat="1" applyFont="1" applyBorder="1">
      <alignment/>
      <protection/>
    </xf>
    <xf numFmtId="0" fontId="0" fillId="0" borderId="7" xfId="0" applyBorder="1" applyAlignment="1">
      <alignment/>
    </xf>
    <xf numFmtId="0" fontId="0" fillId="0" borderId="7" xfId="0" applyBorder="1" applyAlignment="1">
      <alignment horizontal="right"/>
    </xf>
    <xf numFmtId="174" fontId="0" fillId="0" borderId="1" xfId="0" applyNumberFormat="1" applyBorder="1" applyAlignment="1">
      <alignment/>
    </xf>
    <xf numFmtId="0" fontId="0" fillId="0" borderId="0" xfId="0" applyBorder="1" applyAlignment="1" quotePrefix="1">
      <alignment/>
    </xf>
    <xf numFmtId="175" fontId="0" fillId="0" borderId="0" xfId="0" applyNumberFormat="1" applyAlignment="1">
      <alignment/>
    </xf>
    <xf numFmtId="177" fontId="0" fillId="0" borderId="0" xfId="0" applyNumberFormat="1" applyBorder="1" applyAlignment="1">
      <alignment/>
    </xf>
    <xf numFmtId="0" fontId="0" fillId="0" borderId="8" xfId="21" applyFont="1" applyBorder="1" applyAlignment="1">
      <alignment horizontal="center"/>
      <protection/>
    </xf>
    <xf numFmtId="0" fontId="0" fillId="0" borderId="9" xfId="21" applyFont="1" applyBorder="1" applyAlignment="1">
      <alignment horizontal="center"/>
      <protection/>
    </xf>
    <xf numFmtId="0" fontId="5" fillId="0" borderId="2" xfId="0" applyFont="1" applyBorder="1" applyAlignment="1">
      <alignment/>
    </xf>
    <xf numFmtId="177" fontId="4" fillId="0" borderId="2" xfId="0" applyNumberFormat="1" applyFont="1" applyFill="1" applyBorder="1" applyAlignment="1">
      <alignment/>
    </xf>
    <xf numFmtId="0" fontId="0" fillId="0" borderId="10" xfId="0" applyBorder="1" applyAlignment="1">
      <alignment/>
    </xf>
    <xf numFmtId="174" fontId="7" fillId="0" borderId="10" xfId="0" applyNumberFormat="1" applyFont="1" applyBorder="1" applyAlignment="1">
      <alignment/>
    </xf>
    <xf numFmtId="0" fontId="4" fillId="0" borderId="11" xfId="0" applyFont="1" applyFill="1" applyBorder="1" applyAlignment="1">
      <alignment horizontal="center"/>
    </xf>
    <xf numFmtId="0" fontId="4" fillId="0" borderId="8" xfId="0" applyFont="1" applyFill="1" applyBorder="1" applyAlignment="1">
      <alignment horizontal="center"/>
    </xf>
    <xf numFmtId="0" fontId="0" fillId="0" borderId="11" xfId="0" applyBorder="1" applyAlignment="1">
      <alignment/>
    </xf>
    <xf numFmtId="177" fontId="5" fillId="0" borderId="1" xfId="0" applyNumberFormat="1" applyFont="1" applyFill="1" applyBorder="1" applyAlignment="1">
      <alignment/>
    </xf>
    <xf numFmtId="0" fontId="0" fillId="0" borderId="12" xfId="0" applyBorder="1" applyAlignment="1">
      <alignment/>
    </xf>
    <xf numFmtId="0" fontId="0" fillId="0" borderId="8" xfId="21" applyFont="1" applyBorder="1">
      <alignment/>
      <protection/>
    </xf>
    <xf numFmtId="0" fontId="1" fillId="0" borderId="0" xfId="21" applyFont="1" applyAlignment="1">
      <alignment horizontal="centerContinuous"/>
      <protection/>
    </xf>
    <xf numFmtId="0" fontId="1" fillId="0" borderId="3" xfId="21" applyFont="1" applyBorder="1" applyAlignment="1">
      <alignment horizontal="centerContinuous"/>
      <protection/>
    </xf>
    <xf numFmtId="0" fontId="1" fillId="0" borderId="13" xfId="21" applyFont="1" applyBorder="1" applyAlignment="1">
      <alignment horizontal="centerContinuous"/>
      <protection/>
    </xf>
    <xf numFmtId="0" fontId="1" fillId="0" borderId="14" xfId="21" applyFont="1" applyBorder="1" applyAlignment="1">
      <alignment horizontal="centerContinuous"/>
      <protection/>
    </xf>
    <xf numFmtId="0" fontId="1" fillId="0" borderId="5" xfId="21" applyFont="1" applyBorder="1">
      <alignment/>
      <protection/>
    </xf>
    <xf numFmtId="9" fontId="0" fillId="0" borderId="0" xfId="30" applyFont="1" applyBorder="1" applyAlignment="1">
      <alignment/>
    </xf>
    <xf numFmtId="9" fontId="0" fillId="0" borderId="8" xfId="30" applyFont="1" applyBorder="1" applyAlignment="1">
      <alignment/>
    </xf>
    <xf numFmtId="10" fontId="0" fillId="0" borderId="0" xfId="30" applyNumberFormat="1" applyFont="1" applyBorder="1" applyAlignment="1">
      <alignment/>
    </xf>
    <xf numFmtId="10" fontId="0" fillId="0" borderId="8" xfId="30" applyNumberFormat="1" applyFont="1" applyBorder="1" applyAlignment="1">
      <alignment/>
    </xf>
    <xf numFmtId="177" fontId="4" fillId="0" borderId="0" xfId="0" applyNumberFormat="1" applyFont="1" applyBorder="1" applyAlignment="1">
      <alignment/>
    </xf>
    <xf numFmtId="49" fontId="8" fillId="0" borderId="15" xfId="0" applyNumberFormat="1" applyFont="1" applyBorder="1" applyAlignment="1">
      <alignment horizontal="center"/>
    </xf>
    <xf numFmtId="0" fontId="4" fillId="0" borderId="8" xfId="0" applyFont="1" applyBorder="1" applyAlignment="1">
      <alignment horizontal="center"/>
    </xf>
    <xf numFmtId="174" fontId="16" fillId="0" borderId="0" xfId="0" applyNumberFormat="1" applyFont="1" applyAlignment="1">
      <alignment/>
    </xf>
    <xf numFmtId="3" fontId="0" fillId="0" borderId="0" xfId="21" applyNumberFormat="1" applyFont="1" applyBorder="1">
      <alignment/>
      <protection/>
    </xf>
    <xf numFmtId="3" fontId="0" fillId="0" borderId="5" xfId="21" applyNumberFormat="1" applyFont="1" applyBorder="1">
      <alignment/>
      <protection/>
    </xf>
    <xf numFmtId="174" fontId="3" fillId="0" borderId="0" xfId="22" applyNumberFormat="1" applyAlignment="1">
      <alignment horizontal="right"/>
      <protection/>
    </xf>
    <xf numFmtId="174" fontId="3" fillId="0" borderId="0" xfId="22" applyNumberFormat="1" applyFont="1" applyAlignment="1">
      <alignment horizontal="right"/>
      <protection/>
    </xf>
    <xf numFmtId="177" fontId="4" fillId="0" borderId="0" xfId="0" applyNumberFormat="1" applyFont="1" applyFill="1" applyBorder="1" applyAlignment="1">
      <alignment/>
    </xf>
    <xf numFmtId="0" fontId="0" fillId="0" borderId="15" xfId="0" applyBorder="1" applyAlignment="1">
      <alignment/>
    </xf>
    <xf numFmtId="177" fontId="0" fillId="0" borderId="0" xfId="0" applyNumberFormat="1" applyAlignment="1">
      <alignment/>
    </xf>
    <xf numFmtId="174" fontId="3" fillId="0" borderId="0" xfId="22" applyNumberFormat="1" applyFill="1" applyAlignment="1">
      <alignment horizontal="right"/>
      <protection/>
    </xf>
    <xf numFmtId="175" fontId="16" fillId="0" borderId="0" xfId="0" applyNumberFormat="1" applyFont="1" applyAlignment="1">
      <alignment/>
    </xf>
    <xf numFmtId="174" fontId="16" fillId="0" borderId="0" xfId="0" applyNumberFormat="1" applyFont="1" applyFill="1" applyAlignment="1">
      <alignment/>
    </xf>
    <xf numFmtId="179" fontId="0" fillId="0" borderId="0" xfId="0" applyNumberFormat="1" applyBorder="1" applyAlignment="1">
      <alignment/>
    </xf>
    <xf numFmtId="177" fontId="4" fillId="0" borderId="10" xfId="0" applyNumberFormat="1" applyFont="1" applyFill="1" applyBorder="1" applyAlignment="1">
      <alignment/>
    </xf>
    <xf numFmtId="177" fontId="4" fillId="0" borderId="1" xfId="0" applyNumberFormat="1" applyFont="1" applyFill="1" applyBorder="1" applyAlignment="1">
      <alignment/>
    </xf>
    <xf numFmtId="177" fontId="4" fillId="0" borderId="15" xfId="0" applyNumberFormat="1" applyFont="1" applyFill="1" applyBorder="1" applyAlignment="1">
      <alignment/>
    </xf>
    <xf numFmtId="177" fontId="4" fillId="0" borderId="11" xfId="0" applyNumberFormat="1" applyFont="1" applyFill="1" applyBorder="1" applyAlignment="1">
      <alignment/>
    </xf>
    <xf numFmtId="177" fontId="4" fillId="0" borderId="8" xfId="0" applyNumberFormat="1" applyFont="1" applyFill="1" applyBorder="1" applyAlignment="1">
      <alignment/>
    </xf>
    <xf numFmtId="177" fontId="4" fillId="0" borderId="12" xfId="0" applyNumberFormat="1" applyFont="1" applyFill="1" applyBorder="1" applyAlignment="1">
      <alignment/>
    </xf>
    <xf numFmtId="0" fontId="4" fillId="0" borderId="10" xfId="0" applyFont="1" applyFill="1" applyBorder="1" applyAlignment="1">
      <alignment horizontal="center"/>
    </xf>
    <xf numFmtId="0" fontId="4" fillId="0" borderId="1" xfId="0" applyFont="1" applyFill="1" applyBorder="1" applyAlignment="1">
      <alignment horizontal="center"/>
    </xf>
    <xf numFmtId="0" fontId="4" fillId="0" borderId="15" xfId="0" applyFont="1" applyFill="1" applyBorder="1" applyAlignment="1">
      <alignment horizontal="center"/>
    </xf>
    <xf numFmtId="177" fontId="4" fillId="0" borderId="16" xfId="0" applyNumberFormat="1" applyFont="1" applyFill="1" applyBorder="1" applyAlignment="1">
      <alignment/>
    </xf>
    <xf numFmtId="0" fontId="4" fillId="0" borderId="11" xfId="0" applyFont="1" applyBorder="1" applyAlignment="1">
      <alignment horizontal="center"/>
    </xf>
    <xf numFmtId="0" fontId="4" fillId="0" borderId="0" xfId="0" applyFont="1" applyFill="1" applyAlignment="1">
      <alignment/>
    </xf>
    <xf numFmtId="0" fontId="1" fillId="0" borderId="0" xfId="0" applyFont="1" applyAlignment="1">
      <alignment horizontal="left"/>
    </xf>
    <xf numFmtId="0" fontId="7" fillId="0" borderId="0" xfId="0" applyFont="1" applyAlignment="1">
      <alignment/>
    </xf>
    <xf numFmtId="0" fontId="0" fillId="0" borderId="0" xfId="0" applyFont="1" applyAlignment="1">
      <alignment/>
    </xf>
    <xf numFmtId="0" fontId="0" fillId="0" borderId="0" xfId="0" applyFont="1" applyAlignment="1">
      <alignment horizontal="left"/>
    </xf>
    <xf numFmtId="0" fontId="7" fillId="0" borderId="1" xfId="0" applyFont="1" applyBorder="1" applyAlignment="1">
      <alignment/>
    </xf>
    <xf numFmtId="0" fontId="7" fillId="0" borderId="0" xfId="0" applyFont="1" applyBorder="1" applyAlignment="1">
      <alignment horizontal="right" vertical="center"/>
    </xf>
    <xf numFmtId="0" fontId="7" fillId="0" borderId="2" xfId="0" applyFont="1" applyBorder="1" applyAlignment="1">
      <alignment/>
    </xf>
    <xf numFmtId="0" fontId="7" fillId="0" borderId="2" xfId="0" applyFont="1" applyBorder="1" applyAlignment="1">
      <alignment horizontal="right"/>
    </xf>
    <xf numFmtId="174" fontId="8" fillId="0" borderId="0" xfId="0" applyNumberFormat="1" applyFont="1" applyAlignment="1">
      <alignment/>
    </xf>
    <xf numFmtId="174" fontId="7" fillId="0" borderId="0" xfId="0" applyNumberFormat="1" applyFont="1" applyAlignment="1">
      <alignment/>
    </xf>
    <xf numFmtId="174" fontId="7" fillId="0" borderId="0" xfId="0" applyNumberFormat="1" applyFont="1" applyFill="1" applyAlignment="1">
      <alignment/>
    </xf>
    <xf numFmtId="174" fontId="8" fillId="0" borderId="2" xfId="0" applyNumberFormat="1" applyFont="1" applyBorder="1" applyAlignment="1">
      <alignment/>
    </xf>
    <xf numFmtId="174" fontId="7" fillId="0" borderId="0" xfId="0" applyNumberFormat="1" applyFont="1" applyBorder="1" applyAlignment="1">
      <alignment/>
    </xf>
    <xf numFmtId="174" fontId="7" fillId="0" borderId="0" xfId="0" applyNumberFormat="1" applyFont="1" applyAlignment="1">
      <alignment horizontal="right"/>
    </xf>
    <xf numFmtId="0" fontId="1" fillId="0" borderId="0" xfId="26" applyFont="1" applyFill="1" applyAlignment="1">
      <alignment/>
      <protection/>
    </xf>
    <xf numFmtId="0" fontId="21" fillId="0" borderId="0" xfId="26" applyFont="1" applyFill="1" applyAlignment="1">
      <alignment/>
      <protection/>
    </xf>
    <xf numFmtId="0" fontId="23" fillId="0" borderId="0" xfId="26" applyFont="1" applyFill="1" applyAlignment="1">
      <alignment/>
      <protection/>
    </xf>
    <xf numFmtId="0" fontId="0" fillId="0" borderId="0" xfId="0" applyFont="1" applyFill="1" applyAlignment="1">
      <alignment vertical="center"/>
    </xf>
    <xf numFmtId="0" fontId="0" fillId="0" borderId="0" xfId="0" applyFont="1" applyFill="1" applyBorder="1" applyAlignment="1">
      <alignment vertical="center"/>
    </xf>
    <xf numFmtId="174" fontId="0" fillId="0" borderId="0" xfId="0" applyNumberFormat="1" applyFont="1" applyFill="1" applyBorder="1" applyAlignment="1">
      <alignment vertical="center"/>
    </xf>
    <xf numFmtId="0" fontId="1" fillId="0" borderId="1" xfId="0" applyFont="1" applyFill="1" applyBorder="1" applyAlignment="1">
      <alignment horizontal="centerContinuous" vertical="center"/>
    </xf>
    <xf numFmtId="174" fontId="1" fillId="0" borderId="1" xfId="0" applyNumberFormat="1" applyFont="1" applyFill="1" applyBorder="1" applyAlignment="1">
      <alignment horizontal="center" vertical="center"/>
    </xf>
    <xf numFmtId="0" fontId="0" fillId="0" borderId="0" xfId="0" applyFont="1" applyFill="1" applyAlignment="1">
      <alignment/>
    </xf>
    <xf numFmtId="0" fontId="1" fillId="0" borderId="0" xfId="0" applyFont="1" applyFill="1" applyAlignment="1">
      <alignment horizontal="centerContinuous" vertical="center"/>
    </xf>
    <xf numFmtId="0" fontId="0" fillId="0" borderId="0" xfId="0" applyFont="1" applyFill="1" applyBorder="1" applyAlignment="1">
      <alignment horizontal="centerContinuous" vertical="center"/>
    </xf>
    <xf numFmtId="0" fontId="22" fillId="0" borderId="0" xfId="0" applyFont="1" applyFill="1" applyBorder="1" applyAlignment="1">
      <alignment vertical="center"/>
    </xf>
    <xf numFmtId="174" fontId="0" fillId="0" borderId="0" xfId="0" applyNumberFormat="1" applyFont="1" applyFill="1" applyAlignment="1">
      <alignment/>
    </xf>
    <xf numFmtId="174" fontId="0" fillId="0" borderId="0" xfId="0" applyNumberFormat="1" applyFont="1" applyFill="1" applyBorder="1" applyAlignment="1">
      <alignment/>
    </xf>
    <xf numFmtId="0" fontId="22" fillId="0" borderId="0" xfId="0" applyFont="1" applyFill="1" applyAlignment="1">
      <alignment vertical="center"/>
    </xf>
    <xf numFmtId="0" fontId="23" fillId="0" borderId="0" xfId="26" applyFont="1" applyFill="1" applyAlignment="1">
      <alignment vertical="center"/>
      <protection/>
    </xf>
    <xf numFmtId="0" fontId="23" fillId="0" borderId="0" xfId="0" applyFont="1" applyFill="1" applyBorder="1" applyAlignment="1">
      <alignment/>
    </xf>
    <xf numFmtId="0" fontId="23" fillId="0" borderId="0" xfId="26" applyFont="1" applyAlignment="1">
      <alignment vertical="center"/>
      <protection/>
    </xf>
    <xf numFmtId="0" fontId="0" fillId="0" borderId="0" xfId="0" applyFont="1" applyFill="1" applyBorder="1" applyAlignment="1">
      <alignment/>
    </xf>
    <xf numFmtId="0" fontId="0" fillId="0" borderId="0" xfId="29" applyFont="1" applyAlignment="1">
      <alignment horizontal="left"/>
      <protection/>
    </xf>
    <xf numFmtId="0" fontId="0" fillId="0" borderId="1" xfId="0" applyFont="1" applyBorder="1" applyAlignment="1">
      <alignment/>
    </xf>
    <xf numFmtId="0" fontId="0" fillId="0" borderId="0" xfId="0" applyFont="1" applyBorder="1" applyAlignment="1">
      <alignment/>
    </xf>
    <xf numFmtId="0" fontId="0" fillId="0" borderId="2" xfId="0" applyFont="1" applyBorder="1" applyAlignment="1">
      <alignment/>
    </xf>
    <xf numFmtId="0" fontId="1" fillId="0" borderId="0" xfId="0" applyFont="1" applyAlignment="1">
      <alignment/>
    </xf>
    <xf numFmtId="174" fontId="1" fillId="0" borderId="0" xfId="0" applyNumberFormat="1" applyFont="1" applyAlignment="1">
      <alignment/>
    </xf>
    <xf numFmtId="174" fontId="0" fillId="0" borderId="0" xfId="0" applyNumberFormat="1" applyFont="1" applyAlignment="1">
      <alignment/>
    </xf>
    <xf numFmtId="174" fontId="0" fillId="0" borderId="2" xfId="0" applyNumberFormat="1" applyFont="1" applyBorder="1" applyAlignment="1">
      <alignment/>
    </xf>
    <xf numFmtId="0" fontId="0" fillId="2" borderId="0" xfId="0" applyFont="1" applyFill="1" applyAlignment="1">
      <alignment/>
    </xf>
    <xf numFmtId="174" fontId="0" fillId="0" borderId="2" xfId="0" applyNumberFormat="1" applyFont="1" applyBorder="1" applyAlignment="1">
      <alignment horizontal="centerContinuous" vertical="center"/>
    </xf>
    <xf numFmtId="174" fontId="0" fillId="0" borderId="2" xfId="0" applyNumberFormat="1" applyFont="1" applyBorder="1" applyAlignment="1">
      <alignment horizontal="centerContinuous"/>
    </xf>
    <xf numFmtId="174" fontId="0" fillId="0" borderId="0" xfId="0" applyNumberFormat="1" applyFont="1" applyBorder="1" applyAlignment="1">
      <alignment/>
    </xf>
    <xf numFmtId="174" fontId="1" fillId="0" borderId="17" xfId="0" applyNumberFormat="1" applyFont="1" applyBorder="1" applyAlignment="1">
      <alignment horizontal="centerContinuous" vertical="center"/>
    </xf>
    <xf numFmtId="174" fontId="1" fillId="0" borderId="1" xfId="0" applyNumberFormat="1" applyFont="1" applyBorder="1" applyAlignment="1">
      <alignment horizontal="right" vertical="center"/>
    </xf>
    <xf numFmtId="174" fontId="0" fillId="0" borderId="2" xfId="0" applyNumberFormat="1" applyFont="1" applyBorder="1" applyAlignment="1">
      <alignment horizontal="right" vertical="center"/>
    </xf>
    <xf numFmtId="174" fontId="0" fillId="0" borderId="2" xfId="0" applyNumberFormat="1" applyFont="1" applyBorder="1" applyAlignment="1">
      <alignment horizontal="center" vertical="center"/>
    </xf>
    <xf numFmtId="174" fontId="1" fillId="0" borderId="0" xfId="23" applyNumberFormat="1" applyFont="1" applyFill="1">
      <alignment/>
      <protection/>
    </xf>
    <xf numFmtId="174" fontId="1" fillId="0" borderId="0" xfId="23" applyNumberFormat="1" applyFont="1">
      <alignment/>
      <protection/>
    </xf>
    <xf numFmtId="174" fontId="0" fillId="0" borderId="0" xfId="23" applyNumberFormat="1" applyFont="1" applyFill="1">
      <alignment/>
      <protection/>
    </xf>
    <xf numFmtId="0" fontId="0" fillId="0" borderId="2" xfId="0" applyFont="1" applyFill="1" applyBorder="1" applyAlignment="1">
      <alignment/>
    </xf>
    <xf numFmtId="174" fontId="0" fillId="0" borderId="0" xfId="23" applyNumberFormat="1" applyFont="1">
      <alignment/>
      <protection/>
    </xf>
    <xf numFmtId="174" fontId="0" fillId="0" borderId="2" xfId="23" applyNumberFormat="1" applyFont="1" applyFill="1" applyBorder="1">
      <alignment/>
      <protection/>
    </xf>
    <xf numFmtId="174" fontId="1" fillId="0" borderId="0" xfId="0" applyNumberFormat="1" applyFont="1" applyAlignment="1">
      <alignment horizontal="centerContinuous"/>
    </xf>
    <xf numFmtId="0" fontId="0" fillId="0" borderId="0" xfId="0" applyFont="1" applyAlignment="1">
      <alignment horizontal="centerContinuous"/>
    </xf>
    <xf numFmtId="0" fontId="0" fillId="2" borderId="0" xfId="0" applyFont="1" applyFill="1" applyBorder="1" applyAlignment="1">
      <alignment/>
    </xf>
    <xf numFmtId="0" fontId="7" fillId="0" borderId="0" xfId="25" applyFont="1">
      <alignment/>
      <protection/>
    </xf>
    <xf numFmtId="0" fontId="0" fillId="0" borderId="0" xfId="25" applyFont="1">
      <alignment/>
      <protection/>
    </xf>
    <xf numFmtId="174" fontId="1" fillId="0" borderId="0" xfId="0" applyNumberFormat="1" applyFont="1" applyFill="1" applyAlignment="1">
      <alignment/>
    </xf>
    <xf numFmtId="0" fontId="1" fillId="0" borderId="0" xfId="0" applyFont="1" applyFill="1" applyAlignment="1">
      <alignment/>
    </xf>
    <xf numFmtId="0" fontId="1" fillId="0" borderId="0" xfId="24" applyFont="1" applyFill="1" applyBorder="1" applyAlignment="1">
      <alignment horizontal="left"/>
      <protection/>
    </xf>
    <xf numFmtId="0" fontId="1" fillId="0" borderId="0" xfId="24" applyFont="1" applyFill="1" applyBorder="1">
      <alignment/>
      <protection/>
    </xf>
    <xf numFmtId="0" fontId="0" fillId="0" borderId="0" xfId="24" applyFont="1" applyFill="1" applyBorder="1" applyAlignment="1">
      <alignment horizontal="left"/>
      <protection/>
    </xf>
    <xf numFmtId="0" fontId="0" fillId="0" borderId="0" xfId="24" applyFont="1" applyFill="1" applyBorder="1">
      <alignment/>
      <protection/>
    </xf>
    <xf numFmtId="0" fontId="1" fillId="0" borderId="0" xfId="0" applyFont="1" applyAlignment="1">
      <alignment horizontal="centerContinuous"/>
    </xf>
    <xf numFmtId="174" fontId="1" fillId="0" borderId="0" xfId="0" applyNumberFormat="1" applyFont="1" applyBorder="1" applyAlignment="1">
      <alignment/>
    </xf>
    <xf numFmtId="0" fontId="0" fillId="0" borderId="1" xfId="21" applyFont="1" applyBorder="1">
      <alignment/>
      <protection/>
    </xf>
    <xf numFmtId="0" fontId="0" fillId="0" borderId="2" xfId="21" applyFont="1" applyBorder="1">
      <alignment/>
      <protection/>
    </xf>
    <xf numFmtId="174" fontId="1" fillId="0" borderId="0" xfId="21" applyNumberFormat="1" applyFont="1">
      <alignment/>
      <protection/>
    </xf>
    <xf numFmtId="174" fontId="0" fillId="0" borderId="0" xfId="21" applyNumberFormat="1" applyFont="1" applyFill="1">
      <alignment/>
      <protection/>
    </xf>
    <xf numFmtId="176" fontId="0" fillId="0" borderId="0" xfId="21" applyNumberFormat="1" applyFont="1" applyBorder="1">
      <alignment/>
      <protection/>
    </xf>
    <xf numFmtId="0" fontId="1" fillId="0" borderId="0" xfId="21" applyFont="1" applyFill="1">
      <alignment/>
      <protection/>
    </xf>
    <xf numFmtId="0" fontId="1" fillId="0" borderId="2" xfId="21" applyFont="1" applyBorder="1">
      <alignment/>
      <protection/>
    </xf>
    <xf numFmtId="174" fontId="1" fillId="0" borderId="0" xfId="0" applyNumberFormat="1" applyFont="1" applyAlignment="1">
      <alignment horizontal="left"/>
    </xf>
    <xf numFmtId="0" fontId="0" fillId="0" borderId="0" xfId="0" applyFont="1" applyAlignment="1">
      <alignment/>
    </xf>
    <xf numFmtId="174" fontId="0" fillId="0" borderId="0" xfId="0" applyNumberFormat="1" applyFont="1" applyAlignment="1">
      <alignment horizontal="center"/>
    </xf>
    <xf numFmtId="174" fontId="0" fillId="0" borderId="1" xfId="0" applyNumberFormat="1" applyFont="1" applyBorder="1" applyAlignment="1">
      <alignment horizontal="center"/>
    </xf>
    <xf numFmtId="174" fontId="0" fillId="0" borderId="1" xfId="0" applyNumberFormat="1" applyFont="1" applyBorder="1" applyAlignment="1">
      <alignment/>
    </xf>
    <xf numFmtId="174" fontId="1" fillId="0" borderId="2" xfId="0" applyNumberFormat="1" applyFont="1" applyBorder="1" applyAlignment="1">
      <alignment/>
    </xf>
    <xf numFmtId="0" fontId="1" fillId="0" borderId="0" xfId="0" applyFont="1" applyBorder="1" applyAlignment="1">
      <alignment/>
    </xf>
    <xf numFmtId="174" fontId="0" fillId="0" borderId="0" xfId="0" applyNumberFormat="1" applyFont="1" applyAlignment="1" quotePrefix="1">
      <alignment/>
    </xf>
    <xf numFmtId="0" fontId="1" fillId="0" borderId="0" xfId="0" applyFont="1" applyAlignment="1">
      <alignment horizontal="right"/>
    </xf>
    <xf numFmtId="0" fontId="0" fillId="0" borderId="0" xfId="0" applyFont="1" applyAlignment="1">
      <alignment horizontal="right"/>
    </xf>
    <xf numFmtId="0" fontId="1" fillId="0" borderId="2" xfId="0" applyFont="1" applyBorder="1" applyAlignment="1">
      <alignment horizontal="right"/>
    </xf>
    <xf numFmtId="0" fontId="1" fillId="0" borderId="2" xfId="0" applyFont="1" applyBorder="1" applyAlignment="1">
      <alignment/>
    </xf>
    <xf numFmtId="0" fontId="0" fillId="0" borderId="0" xfId="0" applyFont="1" applyAlignment="1" quotePrefix="1">
      <alignment/>
    </xf>
    <xf numFmtId="174" fontId="0" fillId="0" borderId="0" xfId="0" applyNumberFormat="1" applyFont="1" applyAlignment="1">
      <alignment horizontal="centerContinuous"/>
    </xf>
    <xf numFmtId="174" fontId="0" fillId="0" borderId="0" xfId="0" applyNumberFormat="1" applyFont="1" applyAlignment="1">
      <alignment horizontal="right"/>
    </xf>
    <xf numFmtId="174" fontId="1" fillId="0" borderId="0" xfId="0" applyNumberFormat="1" applyFont="1" applyAlignment="1">
      <alignment horizontal="right"/>
    </xf>
    <xf numFmtId="174" fontId="0" fillId="0" borderId="0" xfId="0" applyNumberFormat="1" applyFont="1" applyAlignment="1">
      <alignment horizontal="left"/>
    </xf>
    <xf numFmtId="174" fontId="1" fillId="0" borderId="0" xfId="0" applyNumberFormat="1" applyFont="1" applyFill="1" applyAlignment="1">
      <alignment horizontal="right"/>
    </xf>
    <xf numFmtId="174" fontId="0" fillId="0" borderId="0" xfId="0" applyNumberFormat="1" applyFont="1" applyFill="1" applyAlignment="1">
      <alignment horizontal="right"/>
    </xf>
    <xf numFmtId="174" fontId="1" fillId="0" borderId="2" xfId="0" applyNumberFormat="1" applyFont="1" applyBorder="1" applyAlignment="1">
      <alignment horizontal="right"/>
    </xf>
    <xf numFmtId="174" fontId="0" fillId="0" borderId="0" xfId="0" applyNumberFormat="1" applyFont="1" applyBorder="1" applyAlignment="1">
      <alignment horizontal="center"/>
    </xf>
    <xf numFmtId="174" fontId="1" fillId="0" borderId="1" xfId="0" applyNumberFormat="1" applyFont="1" applyBorder="1" applyAlignment="1">
      <alignment/>
    </xf>
    <xf numFmtId="174" fontId="1" fillId="0" borderId="1" xfId="0" applyNumberFormat="1" applyFont="1" applyBorder="1" applyAlignment="1">
      <alignment horizontal="right"/>
    </xf>
    <xf numFmtId="174" fontId="0" fillId="0" borderId="1" xfId="0" applyNumberFormat="1" applyFont="1" applyBorder="1" applyAlignment="1">
      <alignment horizontal="right"/>
    </xf>
    <xf numFmtId="0" fontId="1" fillId="0" borderId="0" xfId="21" applyFont="1" applyAlignment="1">
      <alignment horizontal="left"/>
      <protection/>
    </xf>
    <xf numFmtId="0" fontId="1" fillId="0" borderId="0" xfId="21" applyFont="1" applyAlignment="1">
      <alignment/>
      <protection/>
    </xf>
    <xf numFmtId="0" fontId="0" fillId="0" borderId="0" xfId="21" applyFont="1" applyAlignment="1">
      <alignment horizontal="left"/>
      <protection/>
    </xf>
    <xf numFmtId="0" fontId="1" fillId="0" borderId="0" xfId="21" applyFont="1" applyAlignment="1">
      <alignment horizontal="right"/>
      <protection/>
    </xf>
    <xf numFmtId="174" fontId="1" fillId="0" borderId="0" xfId="21" applyNumberFormat="1" applyFont="1" applyFill="1">
      <alignment/>
      <protection/>
    </xf>
    <xf numFmtId="0" fontId="0" fillId="0" borderId="17" xfId="21" applyFont="1" applyBorder="1" applyAlignment="1">
      <alignment horizontal="centerContinuous"/>
      <protection/>
    </xf>
    <xf numFmtId="0" fontId="1" fillId="0" borderId="17" xfId="21" applyFont="1" applyBorder="1" applyAlignment="1">
      <alignment horizontal="centerContinuous"/>
      <protection/>
    </xf>
    <xf numFmtId="0" fontId="1" fillId="0" borderId="1" xfId="21" applyFont="1" applyBorder="1" applyAlignment="1">
      <alignment horizontal="centerContinuous"/>
      <protection/>
    </xf>
    <xf numFmtId="0" fontId="1" fillId="0" borderId="0" xfId="21" applyFont="1" applyBorder="1" applyAlignment="1">
      <alignment horizontal="center"/>
      <protection/>
    </xf>
    <xf numFmtId="0" fontId="1" fillId="0" borderId="0" xfId="0" applyFont="1" applyBorder="1" applyAlignment="1">
      <alignment horizontal="centerContinuous"/>
    </xf>
    <xf numFmtId="0" fontId="0" fillId="0" borderId="0" xfId="0" applyFont="1" applyBorder="1" applyAlignment="1">
      <alignment horizontal="centerContinuous"/>
    </xf>
    <xf numFmtId="0" fontId="0" fillId="0" borderId="0" xfId="0" applyFont="1" applyBorder="1" applyAlignment="1">
      <alignment/>
    </xf>
    <xf numFmtId="174" fontId="0" fillId="0" borderId="2" xfId="0" applyNumberFormat="1" applyFont="1" applyBorder="1" applyAlignment="1">
      <alignment/>
    </xf>
    <xf numFmtId="174" fontId="0" fillId="0" borderId="0" xfId="0" applyNumberFormat="1" applyFont="1" applyBorder="1" applyAlignment="1">
      <alignment horizontal="centerContinuous" vertical="center"/>
    </xf>
    <xf numFmtId="174" fontId="0" fillId="0" borderId="0" xfId="0" applyNumberFormat="1" applyFont="1" applyBorder="1" applyAlignment="1">
      <alignment horizontal="centerContinuous"/>
    </xf>
    <xf numFmtId="174" fontId="0" fillId="0" borderId="0" xfId="0" applyNumberFormat="1" applyFont="1" applyBorder="1" applyAlignment="1">
      <alignment horizontal="center" vertical="center"/>
    </xf>
    <xf numFmtId="174" fontId="1" fillId="0" borderId="1" xfId="0" applyNumberFormat="1" applyFont="1" applyBorder="1" applyAlignment="1">
      <alignment horizontal="center" vertical="center"/>
    </xf>
    <xf numFmtId="174" fontId="0" fillId="0" borderId="0" xfId="0" applyNumberFormat="1" applyFont="1" applyBorder="1" applyAlignment="1" applyProtection="1">
      <alignment/>
      <protection locked="0"/>
    </xf>
    <xf numFmtId="174" fontId="1" fillId="0" borderId="0" xfId="0" applyNumberFormat="1" applyFont="1" applyAlignment="1" applyProtection="1">
      <alignment/>
      <protection locked="0"/>
    </xf>
    <xf numFmtId="0" fontId="0" fillId="0" borderId="0" xfId="0" applyFont="1" applyFill="1" applyAlignment="1" applyProtection="1">
      <alignment/>
      <protection locked="0"/>
    </xf>
    <xf numFmtId="174" fontId="0" fillId="0" borderId="0" xfId="0" applyNumberFormat="1" applyFont="1" applyFill="1" applyAlignment="1" applyProtection="1">
      <alignment/>
      <protection locked="0"/>
    </xf>
    <xf numFmtId="174" fontId="0" fillId="0" borderId="0" xfId="0" applyNumberFormat="1" applyFont="1" applyAlignment="1" applyProtection="1">
      <alignment/>
      <protection locked="0"/>
    </xf>
    <xf numFmtId="174" fontId="0" fillId="0" borderId="1" xfId="0" applyNumberFormat="1" applyFont="1" applyBorder="1" applyAlignment="1" applyProtection="1">
      <alignment/>
      <protection locked="0"/>
    </xf>
    <xf numFmtId="174" fontId="0" fillId="0" borderId="1" xfId="0" applyNumberFormat="1" applyFont="1" applyFill="1" applyBorder="1" applyAlignment="1" applyProtection="1">
      <alignment/>
      <protection locked="0"/>
    </xf>
    <xf numFmtId="174" fontId="0" fillId="0" borderId="1" xfId="0" applyNumberFormat="1" applyFont="1" applyFill="1" applyBorder="1" applyAlignment="1">
      <alignment/>
    </xf>
    <xf numFmtId="3" fontId="0" fillId="0" borderId="0" xfId="0" applyNumberFormat="1" applyFont="1" applyAlignment="1">
      <alignment/>
    </xf>
    <xf numFmtId="174" fontId="0" fillId="0" borderId="0" xfId="25" applyNumberFormat="1" applyFont="1">
      <alignment/>
      <protection/>
    </xf>
    <xf numFmtId="174" fontId="0" fillId="0" borderId="1" xfId="25" applyNumberFormat="1" applyFont="1" applyBorder="1">
      <alignment/>
      <protection/>
    </xf>
    <xf numFmtId="174" fontId="0" fillId="0" borderId="2" xfId="25" applyNumberFormat="1" applyFont="1" applyBorder="1">
      <alignment/>
      <protection/>
    </xf>
    <xf numFmtId="174" fontId="1" fillId="0" borderId="0" xfId="25" applyNumberFormat="1" applyFont="1">
      <alignment/>
      <protection/>
    </xf>
    <xf numFmtId="0" fontId="0" fillId="0" borderId="1" xfId="25" applyFont="1" applyBorder="1">
      <alignment/>
      <protection/>
    </xf>
    <xf numFmtId="0" fontId="0" fillId="0" borderId="0" xfId="25" applyFont="1" applyBorder="1">
      <alignment/>
      <protection/>
    </xf>
    <xf numFmtId="174" fontId="0" fillId="0" borderId="0" xfId="25" applyNumberFormat="1" applyFont="1" applyFill="1">
      <alignment/>
      <protection/>
    </xf>
    <xf numFmtId="174" fontId="0" fillId="0" borderId="0" xfId="25" applyNumberFormat="1" applyFont="1" applyBorder="1">
      <alignment/>
      <protection/>
    </xf>
    <xf numFmtId="174" fontId="0" fillId="0" borderId="0" xfId="0" applyNumberFormat="1" applyFont="1" applyBorder="1" applyAlignment="1">
      <alignment horizontal="right" vertical="center"/>
    </xf>
    <xf numFmtId="174" fontId="24" fillId="0" borderId="0" xfId="23" applyNumberFormat="1" applyFont="1">
      <alignment/>
      <protection/>
    </xf>
    <xf numFmtId="0" fontId="0" fillId="0" borderId="0" xfId="23" applyFont="1">
      <alignment/>
      <protection/>
    </xf>
    <xf numFmtId="174" fontId="0" fillId="0" borderId="1" xfId="23" applyNumberFormat="1" applyFont="1" applyBorder="1">
      <alignment/>
      <protection/>
    </xf>
    <xf numFmtId="174" fontId="0" fillId="0" borderId="0" xfId="23" applyNumberFormat="1" applyFont="1" applyBorder="1">
      <alignment/>
      <protection/>
    </xf>
    <xf numFmtId="174" fontId="0" fillId="0" borderId="2" xfId="23" applyNumberFormat="1" applyFont="1" applyBorder="1">
      <alignment/>
      <protection/>
    </xf>
    <xf numFmtId="0" fontId="0" fillId="0" borderId="0" xfId="29" applyFont="1">
      <alignment/>
      <protection/>
    </xf>
    <xf numFmtId="0" fontId="1" fillId="0" borderId="0" xfId="29" applyFont="1" applyAlignment="1">
      <alignment horizontal="left"/>
      <protection/>
    </xf>
    <xf numFmtId="0" fontId="0" fillId="0" borderId="0" xfId="29" applyFont="1" applyAlignment="1">
      <alignment horizontal="center"/>
      <protection/>
    </xf>
    <xf numFmtId="0" fontId="0" fillId="0" borderId="1" xfId="29" applyFont="1" applyBorder="1">
      <alignment/>
      <protection/>
    </xf>
    <xf numFmtId="0" fontId="0" fillId="0" borderId="0" xfId="29" applyFont="1" applyBorder="1">
      <alignment/>
      <protection/>
    </xf>
    <xf numFmtId="0" fontId="0" fillId="0" borderId="2" xfId="29" applyFont="1" applyBorder="1">
      <alignment/>
      <protection/>
    </xf>
    <xf numFmtId="0" fontId="1" fillId="0" borderId="0" xfId="29" applyFont="1">
      <alignment/>
      <protection/>
    </xf>
    <xf numFmtId="0" fontId="1" fillId="0" borderId="0" xfId="29" applyFont="1" applyBorder="1">
      <alignment/>
      <protection/>
    </xf>
    <xf numFmtId="0" fontId="0" fillId="0" borderId="2" xfId="29" applyFont="1" applyBorder="1" applyAlignment="1">
      <alignment horizontal="center"/>
      <protection/>
    </xf>
    <xf numFmtId="0" fontId="1" fillId="0" borderId="0" xfId="29" applyFont="1" applyBorder="1" applyAlignment="1">
      <alignment horizontal="center"/>
      <protection/>
    </xf>
    <xf numFmtId="0" fontId="0" fillId="0" borderId="0" xfId="29" applyFont="1" applyAlignment="1">
      <alignment/>
      <protection/>
    </xf>
    <xf numFmtId="0" fontId="0" fillId="0" borderId="2" xfId="29" applyFont="1" applyBorder="1" applyAlignment="1">
      <alignment horizontal="centerContinuous"/>
      <protection/>
    </xf>
    <xf numFmtId="0" fontId="1" fillId="0" borderId="2" xfId="29" applyFont="1" applyBorder="1" applyAlignment="1">
      <alignment horizontal="centerContinuous"/>
      <protection/>
    </xf>
    <xf numFmtId="0" fontId="0" fillId="0" borderId="0" xfId="29" applyFont="1" applyBorder="1" applyAlignment="1">
      <alignment horizontal="right"/>
      <protection/>
    </xf>
    <xf numFmtId="0" fontId="1" fillId="0" borderId="2" xfId="29" applyFont="1" applyBorder="1" applyAlignment="1">
      <alignment horizontal="center"/>
      <protection/>
    </xf>
    <xf numFmtId="0" fontId="0" fillId="0" borderId="2" xfId="29" applyFont="1" applyBorder="1" applyAlignment="1">
      <alignment horizontal="right"/>
      <protection/>
    </xf>
    <xf numFmtId="0" fontId="0" fillId="0" borderId="0" xfId="0" applyFont="1" applyFill="1" applyAlignment="1">
      <alignment horizontal="centerContinuous" vertical="center"/>
    </xf>
    <xf numFmtId="174" fontId="0" fillId="0" borderId="0" xfId="0" applyNumberFormat="1" applyFont="1" applyFill="1" applyAlignment="1">
      <alignment horizontal="centerContinuous" vertical="center"/>
    </xf>
    <xf numFmtId="0" fontId="0" fillId="0" borderId="0" xfId="0" applyFont="1" applyFill="1" applyAlignment="1">
      <alignment horizontal="left" vertical="center"/>
    </xf>
    <xf numFmtId="174" fontId="1" fillId="0" borderId="0" xfId="0" applyNumberFormat="1" applyFont="1" applyFill="1" applyAlignment="1">
      <alignment horizontal="center" vertical="center"/>
    </xf>
    <xf numFmtId="0" fontId="0" fillId="0" borderId="1" xfId="0" applyFont="1" applyFill="1" applyBorder="1" applyAlignment="1">
      <alignment/>
    </xf>
    <xf numFmtId="0" fontId="0" fillId="0" borderId="1" xfId="0" applyFont="1" applyFill="1" applyBorder="1" applyAlignment="1">
      <alignment horizontal="centerContinuous" vertical="center"/>
    </xf>
    <xf numFmtId="0" fontId="0" fillId="0" borderId="0" xfId="0" applyFont="1" applyFill="1" applyBorder="1" applyAlignment="1">
      <alignment horizontal="center"/>
    </xf>
    <xf numFmtId="0" fontId="19" fillId="0" borderId="0" xfId="0" applyFont="1" applyFill="1" applyBorder="1" applyAlignment="1">
      <alignment horizontal="centerContinuous" vertical="center"/>
    </xf>
    <xf numFmtId="174" fontId="0" fillId="0" borderId="0" xfId="0" applyNumberFormat="1" applyFont="1" applyFill="1" applyBorder="1" applyAlignment="1">
      <alignment horizontal="centerContinuous"/>
    </xf>
    <xf numFmtId="1" fontId="0" fillId="0" borderId="0" xfId="0" applyNumberFormat="1" applyFont="1" applyFill="1" applyBorder="1" applyAlignment="1">
      <alignment horizontal="center"/>
    </xf>
    <xf numFmtId="0" fontId="0" fillId="0" borderId="0" xfId="0" applyFont="1" applyFill="1" applyBorder="1" applyAlignment="1">
      <alignment horizontal="right" vertical="center"/>
    </xf>
    <xf numFmtId="0" fontId="19" fillId="0" borderId="1" xfId="0" applyFont="1" applyFill="1" applyBorder="1" applyAlignment="1">
      <alignment horizontal="right" vertical="center"/>
    </xf>
    <xf numFmtId="0" fontId="19" fillId="0" borderId="1" xfId="0" applyFont="1" applyFill="1" applyBorder="1" applyAlignment="1">
      <alignment horizontal="right" vertical="center" wrapText="1"/>
    </xf>
    <xf numFmtId="1" fontId="0" fillId="0" borderId="0" xfId="0" applyNumberFormat="1"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wrapText="1"/>
    </xf>
    <xf numFmtId="0" fontId="19" fillId="0" borderId="0" xfId="0" applyFont="1" applyFill="1" applyBorder="1" applyAlignment="1">
      <alignment horizontal="right" vertical="center"/>
    </xf>
    <xf numFmtId="174" fontId="0" fillId="0" borderId="2" xfId="0" applyNumberFormat="1" applyFont="1" applyFill="1" applyBorder="1" applyAlignment="1">
      <alignment/>
    </xf>
    <xf numFmtId="174" fontId="0" fillId="0" borderId="0" xfId="0" applyNumberFormat="1" applyFont="1" applyFill="1" applyAlignment="1">
      <alignment vertical="center"/>
    </xf>
    <xf numFmtId="174" fontId="24" fillId="0" borderId="0" xfId="0" applyNumberFormat="1" applyFont="1" applyFill="1" applyAlignment="1">
      <alignment vertical="center"/>
    </xf>
    <xf numFmtId="174" fontId="1" fillId="0" borderId="0" xfId="0" applyNumberFormat="1" applyFont="1" applyFill="1" applyAlignment="1">
      <alignment vertical="center"/>
    </xf>
    <xf numFmtId="174" fontId="1" fillId="0" borderId="0" xfId="0" applyNumberFormat="1" applyFont="1" applyFill="1" applyBorder="1" applyAlignment="1">
      <alignment vertical="center"/>
    </xf>
    <xf numFmtId="174" fontId="0" fillId="0" borderId="0" xfId="27" applyNumberFormat="1" applyFont="1" applyFill="1" applyBorder="1" applyAlignment="1">
      <alignment vertical="center"/>
      <protection/>
    </xf>
    <xf numFmtId="174" fontId="24" fillId="0" borderId="0" xfId="0" applyNumberFormat="1" applyFont="1" applyFill="1" applyAlignment="1">
      <alignment/>
    </xf>
    <xf numFmtId="174" fontId="9" fillId="0" borderId="0" xfId="0" applyNumberFormat="1" applyFont="1" applyFill="1" applyAlignment="1">
      <alignment/>
    </xf>
    <xf numFmtId="174" fontId="1" fillId="0" borderId="0" xfId="0" applyNumberFormat="1" applyFont="1" applyFill="1" applyBorder="1" applyAlignment="1">
      <alignment/>
    </xf>
    <xf numFmtId="174" fontId="0" fillId="0" borderId="0" xfId="0" applyNumberFormat="1" applyFont="1" applyFill="1" applyBorder="1" applyAlignment="1">
      <alignment horizontal="right"/>
    </xf>
    <xf numFmtId="174" fontId="0" fillId="0" borderId="0" xfId="27" applyNumberFormat="1" applyFont="1" applyFill="1" applyBorder="1">
      <alignment/>
      <protection/>
    </xf>
    <xf numFmtId="174" fontId="0" fillId="0" borderId="0" xfId="27" applyNumberFormat="1" applyFont="1" applyFill="1">
      <alignment/>
      <protection/>
    </xf>
    <xf numFmtId="178" fontId="0" fillId="0" borderId="0" xfId="0" applyNumberFormat="1" applyFont="1" applyFill="1" applyAlignment="1">
      <alignment/>
    </xf>
    <xf numFmtId="0" fontId="0" fillId="0" borderId="0" xfId="26" applyFont="1" applyFill="1" applyAlignment="1">
      <alignment vertical="center"/>
      <protection/>
    </xf>
    <xf numFmtId="174" fontId="0" fillId="0" borderId="0" xfId="26" applyNumberFormat="1" applyFont="1" applyFill="1" applyAlignment="1">
      <alignment vertical="center"/>
      <protection/>
    </xf>
    <xf numFmtId="0" fontId="25" fillId="0" borderId="0" xfId="0" applyFont="1" applyFill="1" applyAlignment="1">
      <alignment/>
    </xf>
    <xf numFmtId="14" fontId="0" fillId="0" borderId="0" xfId="0" applyNumberFormat="1" applyFont="1" applyFill="1" applyBorder="1" applyAlignment="1" quotePrefix="1">
      <alignment horizontal="right" vertical="center"/>
    </xf>
    <xf numFmtId="0" fontId="0" fillId="0" borderId="0" xfId="26" applyFont="1" applyFill="1" applyAlignment="1">
      <alignment/>
      <protection/>
    </xf>
    <xf numFmtId="174" fontId="0" fillId="0" borderId="0" xfId="26" applyNumberFormat="1" applyFont="1" applyFill="1" applyAlignment="1">
      <alignment/>
      <protection/>
    </xf>
    <xf numFmtId="0" fontId="1" fillId="0" borderId="0" xfId="26" applyFont="1" applyFill="1" applyAlignment="1">
      <alignment horizontal="left"/>
      <protection/>
    </xf>
    <xf numFmtId="0" fontId="1" fillId="0" borderId="0" xfId="26" applyFont="1" applyFill="1" applyAlignment="1">
      <alignment horizontal="centerContinuous"/>
      <protection/>
    </xf>
    <xf numFmtId="0" fontId="1" fillId="0" borderId="0" xfId="0" applyFont="1" applyFill="1" applyAlignment="1">
      <alignment horizontal="centerContinuous"/>
    </xf>
    <xf numFmtId="0" fontId="0" fillId="0" borderId="0" xfId="26" applyFont="1" applyFill="1" applyAlignment="1">
      <alignment horizontal="left"/>
      <protection/>
    </xf>
    <xf numFmtId="0" fontId="0" fillId="0" borderId="0" xfId="26" applyFont="1" applyFill="1" applyAlignment="1">
      <alignment horizontal="centerContinuous"/>
      <protection/>
    </xf>
    <xf numFmtId="0" fontId="0" fillId="0" borderId="0" xfId="0" applyFont="1" applyFill="1" applyAlignment="1">
      <alignment horizontal="centerContinuous"/>
    </xf>
    <xf numFmtId="0" fontId="0" fillId="0" borderId="0" xfId="26" applyFont="1" applyAlignment="1">
      <alignment vertical="center"/>
      <protection/>
    </xf>
    <xf numFmtId="174" fontId="0" fillId="0" borderId="0" xfId="26" applyNumberFormat="1" applyFont="1" applyFill="1" applyBorder="1" applyAlignment="1">
      <alignment vertical="center"/>
      <protection/>
    </xf>
    <xf numFmtId="0" fontId="1" fillId="0" borderId="0" xfId="26" applyFont="1" applyAlignment="1">
      <alignment vertical="center"/>
      <protection/>
    </xf>
    <xf numFmtId="174" fontId="1" fillId="0" borderId="0" xfId="26" applyNumberFormat="1" applyFont="1" applyFill="1" applyAlignment="1">
      <alignment vertical="center"/>
      <protection/>
    </xf>
    <xf numFmtId="0" fontId="1" fillId="0" borderId="0" xfId="26" applyFont="1" applyFill="1" applyAlignment="1">
      <alignment vertical="center"/>
      <protection/>
    </xf>
    <xf numFmtId="174" fontId="1" fillId="0" borderId="0" xfId="26" applyNumberFormat="1" applyFont="1" applyFill="1" applyBorder="1" applyAlignment="1">
      <alignment vertical="center"/>
      <protection/>
    </xf>
    <xf numFmtId="175" fontId="0" fillId="0" borderId="0" xfId="26" applyNumberFormat="1" applyFont="1" applyFill="1" applyAlignment="1">
      <alignment vertical="center"/>
      <protection/>
    </xf>
    <xf numFmtId="0" fontId="0" fillId="0" borderId="0" xfId="26" applyFont="1" applyBorder="1" applyAlignment="1">
      <alignment vertical="center"/>
      <protection/>
    </xf>
    <xf numFmtId="0" fontId="0" fillId="0" borderId="0" xfId="26" applyFont="1" applyFill="1" applyBorder="1" applyAlignment="1">
      <alignment vertical="center"/>
      <protection/>
    </xf>
    <xf numFmtId="0" fontId="26" fillId="0" borderId="0" xfId="26" applyFont="1" applyFill="1" applyBorder="1" applyAlignment="1">
      <alignment vertical="center"/>
      <protection/>
    </xf>
    <xf numFmtId="0" fontId="26" fillId="0" borderId="2" xfId="26" applyFont="1" applyFill="1" applyBorder="1" applyAlignment="1">
      <alignment vertical="center"/>
      <protection/>
    </xf>
    <xf numFmtId="174" fontId="26" fillId="0" borderId="2" xfId="0" applyNumberFormat="1" applyFont="1" applyFill="1" applyBorder="1" applyAlignment="1">
      <alignment vertical="center"/>
    </xf>
    <xf numFmtId="174" fontId="26" fillId="0" borderId="2" xfId="26" applyNumberFormat="1" applyFont="1" applyFill="1" applyBorder="1" applyAlignment="1">
      <alignment vertical="center"/>
      <protection/>
    </xf>
    <xf numFmtId="0" fontId="26" fillId="0" borderId="0" xfId="0" applyFont="1" applyFill="1" applyBorder="1" applyAlignment="1">
      <alignment/>
    </xf>
    <xf numFmtId="178" fontId="0" fillId="0" borderId="0" xfId="26" applyNumberFormat="1" applyFont="1" applyFill="1" applyAlignment="1">
      <alignment horizontal="left" vertical="center"/>
      <protection/>
    </xf>
    <xf numFmtId="0" fontId="26" fillId="0" borderId="0" xfId="26" applyFont="1" applyFill="1" applyAlignment="1">
      <alignment/>
      <protection/>
    </xf>
    <xf numFmtId="174" fontId="26" fillId="0" borderId="0" xfId="26" applyNumberFormat="1" applyFont="1" applyFill="1" applyBorder="1" applyAlignment="1">
      <alignment/>
      <protection/>
    </xf>
    <xf numFmtId="0" fontId="26" fillId="0" borderId="0" xfId="26" applyFont="1" applyFill="1" applyBorder="1" applyAlignment="1">
      <alignment/>
      <protection/>
    </xf>
    <xf numFmtId="0" fontId="0" fillId="0" borderId="0" xfId="0" applyFont="1" applyFill="1" applyBorder="1" applyAlignment="1" quotePrefix="1">
      <alignment horizontal="right" vertical="center"/>
    </xf>
    <xf numFmtId="0" fontId="17" fillId="0" borderId="0" xfId="15" applyAlignment="1">
      <alignment/>
    </xf>
    <xf numFmtId="0" fontId="17" fillId="0" borderId="0" xfId="15" applyFont="1" applyAlignment="1">
      <alignment/>
    </xf>
    <xf numFmtId="174" fontId="1" fillId="0" borderId="0" xfId="21" applyNumberFormat="1" applyFont="1" applyBorder="1">
      <alignment/>
      <protection/>
    </xf>
    <xf numFmtId="0" fontId="1" fillId="0" borderId="1" xfId="21" applyFont="1" applyBorder="1">
      <alignment/>
      <protection/>
    </xf>
    <xf numFmtId="174" fontId="7" fillId="0" borderId="18" xfId="0" applyNumberFormat="1" applyFont="1" applyFill="1" applyBorder="1" applyAlignment="1">
      <alignment horizontal="center"/>
    </xf>
    <xf numFmtId="0" fontId="1" fillId="0" borderId="0" xfId="0" applyFont="1" applyAlignment="1">
      <alignment horizontal="left"/>
    </xf>
    <xf numFmtId="0" fontId="0" fillId="0" borderId="0" xfId="0" applyFont="1" applyAlignment="1">
      <alignment horizontal="left"/>
    </xf>
    <xf numFmtId="174" fontId="0" fillId="0" borderId="2" xfId="0" applyNumberFormat="1" applyFont="1" applyBorder="1" applyAlignment="1">
      <alignment horizontal="center"/>
    </xf>
    <xf numFmtId="174" fontId="1" fillId="0" borderId="17" xfId="0" applyNumberFormat="1" applyFont="1" applyBorder="1" applyAlignment="1">
      <alignment horizontal="center"/>
    </xf>
    <xf numFmtId="0" fontId="1" fillId="0" borderId="1" xfId="21" applyFont="1" applyBorder="1" applyAlignment="1">
      <alignment horizontal="center"/>
      <protection/>
    </xf>
    <xf numFmtId="0" fontId="5" fillId="0" borderId="0" xfId="0" applyFont="1" applyFill="1" applyAlignment="1">
      <alignment horizontal="left"/>
    </xf>
    <xf numFmtId="174" fontId="8" fillId="0" borderId="10" xfId="0" applyNumberFormat="1" applyFont="1" applyBorder="1" applyAlignment="1">
      <alignment horizontal="center"/>
    </xf>
    <xf numFmtId="174" fontId="8" fillId="0" borderId="1" xfId="0" applyNumberFormat="1" applyFont="1" applyBorder="1" applyAlignment="1">
      <alignment horizontal="center"/>
    </xf>
    <xf numFmtId="174" fontId="8" fillId="0" borderId="15" xfId="0" applyNumberFormat="1" applyFont="1" applyBorder="1" applyAlignment="1">
      <alignment horizontal="center"/>
    </xf>
    <xf numFmtId="174" fontId="7" fillId="0" borderId="12" xfId="0" applyNumberFormat="1" applyFont="1" applyFill="1" applyBorder="1" applyAlignment="1">
      <alignment horizontal="center"/>
    </xf>
    <xf numFmtId="174" fontId="7" fillId="0" borderId="2" xfId="0" applyNumberFormat="1" applyFont="1" applyFill="1" applyBorder="1" applyAlignment="1">
      <alignment horizontal="center"/>
    </xf>
    <xf numFmtId="174" fontId="7" fillId="0" borderId="16" xfId="0" applyNumberFormat="1" applyFont="1" applyFill="1" applyBorder="1" applyAlignment="1">
      <alignment horizontal="center"/>
    </xf>
    <xf numFmtId="174" fontId="7" fillId="0" borderId="19" xfId="0" applyNumberFormat="1" applyFont="1" applyBorder="1" applyAlignment="1">
      <alignment horizontal="center"/>
    </xf>
    <xf numFmtId="174" fontId="7" fillId="0" borderId="17" xfId="0" applyNumberFormat="1" applyFont="1" applyBorder="1" applyAlignment="1">
      <alignment horizontal="center"/>
    </xf>
    <xf numFmtId="174" fontId="7" fillId="0" borderId="18" xfId="0" applyNumberFormat="1" applyFont="1" applyBorder="1" applyAlignment="1">
      <alignment horizontal="center"/>
    </xf>
    <xf numFmtId="174" fontId="7" fillId="0" borderId="19" xfId="0" applyNumberFormat="1" applyFont="1" applyFill="1" applyBorder="1" applyAlignment="1">
      <alignment horizontal="center"/>
    </xf>
    <xf numFmtId="174" fontId="7" fillId="0" borderId="17" xfId="0" applyNumberFormat="1" applyFont="1" applyFill="1" applyBorder="1" applyAlignment="1">
      <alignment horizontal="center"/>
    </xf>
    <xf numFmtId="174" fontId="1" fillId="0" borderId="2" xfId="0" applyNumberFormat="1" applyFont="1" applyBorder="1" applyAlignment="1">
      <alignment horizontal="center"/>
    </xf>
    <xf numFmtId="174" fontId="0" fillId="0" borderId="1" xfId="0" applyNumberFormat="1" applyFont="1" applyBorder="1" applyAlignment="1">
      <alignment horizontal="center"/>
    </xf>
    <xf numFmtId="174" fontId="0" fillId="0" borderId="0" xfId="0" applyNumberFormat="1" applyFont="1" applyBorder="1" applyAlignment="1">
      <alignment horizontal="center"/>
    </xf>
    <xf numFmtId="174" fontId="0" fillId="0" borderId="17" xfId="0" applyNumberFormat="1" applyFont="1" applyBorder="1" applyAlignment="1">
      <alignment horizontal="center"/>
    </xf>
    <xf numFmtId="0" fontId="0" fillId="0" borderId="2" xfId="29" applyFont="1" applyBorder="1" applyAlignment="1">
      <alignment horizontal="center"/>
      <protection/>
    </xf>
    <xf numFmtId="0" fontId="12" fillId="0" borderId="0" xfId="0" applyFont="1" applyFill="1" applyAlignment="1">
      <alignment horizontal="center" vertical="center" wrapText="1"/>
    </xf>
    <xf numFmtId="0" fontId="0" fillId="0" borderId="0" xfId="0" applyAlignment="1">
      <alignment wrapText="1"/>
    </xf>
    <xf numFmtId="0" fontId="0" fillId="0" borderId="0" xfId="0" applyFill="1" applyAlignment="1">
      <alignment vertical="center" wrapText="1"/>
    </xf>
    <xf numFmtId="0" fontId="1" fillId="0" borderId="3" xfId="21" applyFont="1" applyBorder="1" applyAlignment="1">
      <alignment horizontal="center"/>
      <protection/>
    </xf>
    <xf numFmtId="0" fontId="1" fillId="0" borderId="13" xfId="21" applyFont="1" applyBorder="1" applyAlignment="1">
      <alignment horizontal="center"/>
      <protection/>
    </xf>
    <xf numFmtId="0" fontId="1" fillId="0" borderId="14" xfId="21" applyFont="1" applyBorder="1" applyAlignment="1">
      <alignment horizontal="center"/>
      <protection/>
    </xf>
    <xf numFmtId="0" fontId="1" fillId="0" borderId="0" xfId="0" applyFont="1" applyAlignment="1">
      <alignment horizontal="center"/>
    </xf>
  </cellXfs>
  <cellStyles count="17">
    <cellStyle name="Normal" xfId="0"/>
    <cellStyle name="Hyperlink" xfId="15"/>
    <cellStyle name="Followed Hyperlink" xfId="16"/>
    <cellStyle name="Comma" xfId="17"/>
    <cellStyle name="Comma [0]" xfId="18"/>
    <cellStyle name="Currency" xfId="19"/>
    <cellStyle name="Currency [0]" xfId="20"/>
    <cellStyle name="Normal_3EXPoficial952000" xfId="21"/>
    <cellStyle name="Normal_C4seriecobre" xfId="22"/>
    <cellStyle name="Normal_cta de capital y financiera96-01" xfId="23"/>
    <cellStyle name="Normal_Cuadro_SNF_V_110402" xfId="24"/>
    <cellStyle name="Normal_DETALLE RENTA" xfId="25"/>
    <cellStyle name="Normal_Libro2" xfId="26"/>
    <cellStyle name="Normal_PII-información diciembre 2002 publicación" xfId="27"/>
    <cellStyle name="Normal_posicion inversion internacional oficial2" xfId="28"/>
    <cellStyle name="Normal_saldos y flujos rev BP9601( junio01)" xfId="29"/>
    <cellStyle name="Percent"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externalLink" Target="externalLinks/externalLink8.xml" /><Relationship Id="rId35" Type="http://schemas.openxmlformats.org/officeDocument/2006/relationships/externalLink" Target="externalLinks/externalLink9.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GIIE\BAL_PAG\BALANZA\series%20BP%202003%202004%202005%20(CCNNbse2003)\2005%20mensual-ccnnbse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DEPPUBLI\MMENA\Bolet&#237;n%20reestructurado\Exportaciones%20de%20bienes%20fo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Cuenta%20Financiera%20y%20Renta\PII\2004\actualizacPIIjunio04\PII%20por%20sectores%20neta-flujo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AT\GIIE\BAL_PAG\BALANZA\SERIE%20BP%202007\versi&#243;n%20preliminar%202007\serie2007trimestrBP_preliminar_congelad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libros\5&#176;%20manual\exp_99_00_01_aju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J:\Mis%20documentos\libros\5&#176;%20manual\exp_99_00_01_aju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J:\DATA\DEPPUBLI\MMENA\Bolet&#237;n%20reestructurado\Exportaciones%20de%20bienes%20fob.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J:\DATA\BALANZA\Serie%20BP%202002\bpquincenal1508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J:\DATA\BALANZA\balanzas%20febrero%202004%20corregidas\balanzas%202000-2003\2003mensual-corr%20feb%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ie_BP_neta"/>
      <sheetName val="serie_BP_bruta"/>
      <sheetName val="serie_X_Bienes"/>
      <sheetName val="serie_cobre"/>
      <sheetName val="serie_M_Bienes"/>
      <sheetName val="serie_petr"/>
      <sheetName val="serie_var%exp_imp"/>
      <sheetName val="serie_renta"/>
      <sheetName val="serie_servicios"/>
      <sheetName val="series_transf._corr"/>
      <sheetName val="serie_cta_cap_fin"/>
      <sheetName val="PII"/>
      <sheetName val="serie_tasas"/>
      <sheetName val="serie_reservas"/>
    </sheetNames>
    <sheetDataSet>
      <sheetData sheetId="1">
        <row r="1">
          <cell r="A1" t="str">
            <v>BALANZA DE PAGOS: SERIE BRUTA MENSUAL 2005</v>
          </cell>
          <cell r="AN1" t="str">
            <v>BALANZA DE PAGOS: SERIE BRUTA MENSUAL 2005</v>
          </cell>
        </row>
        <row r="2">
          <cell r="A2" t="str">
            <v>(Millones de dólares)</v>
          </cell>
          <cell r="AN2" t="str">
            <v>(Millones de dólares)</v>
          </cell>
        </row>
        <row r="6">
          <cell r="H6" t="str">
            <v>Enero</v>
          </cell>
          <cell r="L6" t="str">
            <v>Febrero</v>
          </cell>
          <cell r="P6" t="str">
            <v>Marzo</v>
          </cell>
          <cell r="T6" t="str">
            <v>I. TRIM.</v>
          </cell>
          <cell r="X6" t="str">
            <v>Abril</v>
          </cell>
          <cell r="AB6" t="str">
            <v>Mayo</v>
          </cell>
          <cell r="AF6" t="str">
            <v>Junio</v>
          </cell>
          <cell r="AJ6" t="str">
            <v>II. TRIM.</v>
          </cell>
          <cell r="AN6" t="str">
            <v>Julio</v>
          </cell>
          <cell r="AR6" t="str">
            <v>Agosto</v>
          </cell>
          <cell r="AV6" t="str">
            <v>Septiembre</v>
          </cell>
          <cell r="AZ6" t="str">
            <v>III. TRIM.</v>
          </cell>
          <cell r="BD6" t="str">
            <v>Octubre</v>
          </cell>
          <cell r="BH6" t="str">
            <v>Noviembre</v>
          </cell>
          <cell r="BL6" t="str">
            <v>Diciembre</v>
          </cell>
          <cell r="BP6" t="str">
            <v>IV. TRIM.</v>
          </cell>
          <cell r="BT6" t="str">
            <v>TOTAL AÑO</v>
          </cell>
        </row>
        <row r="7">
          <cell r="A7" t="str">
            <v>ESPECIFICACIÓN</v>
          </cell>
          <cell r="H7" t="str">
            <v>Créditos</v>
          </cell>
          <cell r="I7" t="str">
            <v>Débitos</v>
          </cell>
          <cell r="J7" t="str">
            <v>Saldo</v>
          </cell>
          <cell r="L7" t="str">
            <v>Créditos</v>
          </cell>
          <cell r="M7" t="str">
            <v>Débitos</v>
          </cell>
          <cell r="N7" t="str">
            <v>Saldo</v>
          </cell>
          <cell r="P7" t="str">
            <v>Créditos</v>
          </cell>
          <cell r="Q7" t="str">
            <v>Débitos</v>
          </cell>
          <cell r="R7" t="str">
            <v>Saldo</v>
          </cell>
          <cell r="T7" t="str">
            <v>Créditos</v>
          </cell>
          <cell r="U7" t="str">
            <v>Débitos</v>
          </cell>
          <cell r="V7" t="str">
            <v>Saldo</v>
          </cell>
          <cell r="X7" t="str">
            <v>Créditos</v>
          </cell>
          <cell r="Y7" t="str">
            <v>Débitos</v>
          </cell>
          <cell r="Z7" t="str">
            <v>Saldo</v>
          </cell>
          <cell r="AB7" t="str">
            <v>Créditos</v>
          </cell>
          <cell r="AC7" t="str">
            <v>Débitos</v>
          </cell>
          <cell r="AD7" t="str">
            <v>Saldo</v>
          </cell>
        </row>
        <row r="10">
          <cell r="A10" t="str">
            <v>1. CUENTA CORRIENTE</v>
          </cell>
          <cell r="H10">
            <v>3981.755802519568</v>
          </cell>
          <cell r="I10">
            <v>3855.357804417273</v>
          </cell>
          <cell r="J10">
            <v>126.39799810229488</v>
          </cell>
          <cell r="L10">
            <v>3499.125099719356</v>
          </cell>
          <cell r="M10">
            <v>3533.2334758203974</v>
          </cell>
          <cell r="N10">
            <v>-34.10837610104136</v>
          </cell>
          <cell r="P10">
            <v>4720.831358753758</v>
          </cell>
          <cell r="Q10">
            <v>4226.4580882031005</v>
          </cell>
          <cell r="R10">
            <v>494.37327055065725</v>
          </cell>
          <cell r="T10">
            <v>12201.712260992685</v>
          </cell>
          <cell r="U10">
            <v>11615.049368440772</v>
          </cell>
          <cell r="V10">
            <v>586.6628925519126</v>
          </cell>
          <cell r="X10">
            <v>4375.540060478422</v>
          </cell>
          <cell r="Y10">
            <v>4050.5148592878145</v>
          </cell>
          <cell r="Z10">
            <v>325.0252011906073</v>
          </cell>
          <cell r="AB10">
            <v>4069.730736839334</v>
          </cell>
          <cell r="AC10">
            <v>4305.389300493808</v>
          </cell>
          <cell r="AD10">
            <v>-235.65856365447416</v>
          </cell>
        </row>
        <row r="12">
          <cell r="B12" t="str">
            <v>A. BIENES Y SERVICIOS</v>
          </cell>
          <cell r="H12">
            <v>3628.5478634252813</v>
          </cell>
          <cell r="I12">
            <v>2799.105841072502</v>
          </cell>
          <cell r="J12">
            <v>829.4420223527795</v>
          </cell>
          <cell r="L12">
            <v>3227.9119900043434</v>
          </cell>
          <cell r="M12">
            <v>2633.754868245549</v>
          </cell>
          <cell r="N12">
            <v>594.1571217587943</v>
          </cell>
          <cell r="P12">
            <v>4394.938392467658</v>
          </cell>
          <cell r="Q12">
            <v>3180.255203582058</v>
          </cell>
          <cell r="R12">
            <v>1214.6831888855995</v>
          </cell>
          <cell r="T12">
            <v>11251.398245897284</v>
          </cell>
          <cell r="U12">
            <v>8613.115912900108</v>
          </cell>
          <cell r="V12">
            <v>2638.282332997176</v>
          </cell>
          <cell r="X12">
            <v>4064.456606055427</v>
          </cell>
          <cell r="Y12">
            <v>3036.118129430181</v>
          </cell>
          <cell r="Z12">
            <v>1028.3384766252461</v>
          </cell>
          <cell r="AB12">
            <v>3698.5299803857943</v>
          </cell>
          <cell r="AC12">
            <v>3209.5683031491126</v>
          </cell>
          <cell r="AD12">
            <v>488.9616772366817</v>
          </cell>
        </row>
        <row r="13">
          <cell r="C13" t="str">
            <v>a. Bienes</v>
          </cell>
          <cell r="H13">
            <v>3034.1710844074782</v>
          </cell>
          <cell r="I13">
            <v>2175.248002891977</v>
          </cell>
          <cell r="J13">
            <v>858.923081515501</v>
          </cell>
          <cell r="L13">
            <v>2633.5352109865403</v>
          </cell>
          <cell r="M13">
            <v>2009.8970300650246</v>
          </cell>
          <cell r="N13">
            <v>623.6381809215156</v>
          </cell>
          <cell r="P13">
            <v>3800.561613449854</v>
          </cell>
          <cell r="Q13">
            <v>2556.3973654015335</v>
          </cell>
          <cell r="R13">
            <v>1244.1642480483206</v>
          </cell>
          <cell r="T13">
            <v>9468.267908843874</v>
          </cell>
          <cell r="U13">
            <v>6741.542398358535</v>
          </cell>
          <cell r="V13">
            <v>2726.7255104853393</v>
          </cell>
          <cell r="X13">
            <v>3524.1095605704404</v>
          </cell>
          <cell r="Y13">
            <v>2395.6833848637534</v>
          </cell>
          <cell r="Z13">
            <v>1128.426175706687</v>
          </cell>
          <cell r="AB13">
            <v>3158.182934900808</v>
          </cell>
          <cell r="AC13">
            <v>2569.133558582685</v>
          </cell>
          <cell r="AD13">
            <v>589.049376318123</v>
          </cell>
        </row>
        <row r="14">
          <cell r="D14" t="str">
            <v> Mercancías Generales</v>
          </cell>
          <cell r="H14">
            <v>2975.7644528890983</v>
          </cell>
          <cell r="I14">
            <v>2129.787360799716</v>
          </cell>
          <cell r="J14">
            <v>845.977092089382</v>
          </cell>
          <cell r="L14">
            <v>2580.856844482348</v>
          </cell>
          <cell r="M14">
            <v>1968.2256342871826</v>
          </cell>
          <cell r="N14">
            <v>612.6312101951655</v>
          </cell>
          <cell r="P14">
            <v>3746.170461852427</v>
          </cell>
          <cell r="Q14">
            <v>2503.6635156311872</v>
          </cell>
          <cell r="R14">
            <v>1242.5069462212396</v>
          </cell>
          <cell r="T14">
            <v>9302.791759223874</v>
          </cell>
          <cell r="U14">
            <v>6601.676510718085</v>
          </cell>
          <cell r="V14">
            <v>2701.1152485057883</v>
          </cell>
          <cell r="X14">
            <v>3456.09384708553</v>
          </cell>
          <cell r="Y14">
            <v>2345.7052015370937</v>
          </cell>
          <cell r="Z14">
            <v>1110.3886455484362</v>
          </cell>
          <cell r="AB14">
            <v>3104.0979440153033</v>
          </cell>
          <cell r="AC14">
            <v>2515.4344207908252</v>
          </cell>
          <cell r="AD14">
            <v>588.663523224478</v>
          </cell>
        </row>
        <row r="15">
          <cell r="F15" t="str">
            <v>Régimen general</v>
          </cell>
          <cell r="H15">
            <v>2903.0827612900007</v>
          </cell>
          <cell r="I15">
            <v>2007.9979327900717</v>
          </cell>
          <cell r="J15">
            <v>895.084828499929</v>
          </cell>
          <cell r="L15">
            <v>2513.6204337699996</v>
          </cell>
          <cell r="M15">
            <v>1850.3787413933148</v>
          </cell>
          <cell r="N15">
            <v>663.2416923766848</v>
          </cell>
          <cell r="P15">
            <v>3676.0983134400003</v>
          </cell>
          <cell r="Q15">
            <v>2378.457919865663</v>
          </cell>
          <cell r="R15">
            <v>1297.6403935743374</v>
          </cell>
          <cell r="T15">
            <v>9092.8015085</v>
          </cell>
          <cell r="U15">
            <v>6236.834594049049</v>
          </cell>
          <cell r="V15">
            <v>2855.9669144509517</v>
          </cell>
          <cell r="X15">
            <v>3377.1257330499993</v>
          </cell>
          <cell r="Y15">
            <v>2218.698926068384</v>
          </cell>
          <cell r="Z15">
            <v>1158.4268069816153</v>
          </cell>
          <cell r="AB15">
            <v>3025.9596782999997</v>
          </cell>
          <cell r="AC15">
            <v>2367.0015133202437</v>
          </cell>
          <cell r="AD15">
            <v>658.958164979756</v>
          </cell>
        </row>
        <row r="16">
          <cell r="F16" t="str">
            <v>Zona Franca</v>
          </cell>
          <cell r="H16">
            <v>72.68169159909768</v>
          </cell>
          <cell r="I16">
            <v>121.78942800964433</v>
          </cell>
          <cell r="J16">
            <v>-49.10773641054665</v>
          </cell>
          <cell r="L16">
            <v>67.23641071234843</v>
          </cell>
          <cell r="M16">
            <v>117.84689289386775</v>
          </cell>
          <cell r="N16">
            <v>-50.610482181519316</v>
          </cell>
          <cell r="P16">
            <v>70.07214841242632</v>
          </cell>
          <cell r="Q16">
            <v>125.20559576552421</v>
          </cell>
          <cell r="R16">
            <v>-55.13344735309789</v>
          </cell>
          <cell r="T16">
            <v>209.9902507238724</v>
          </cell>
          <cell r="U16">
            <v>364.84191666903627</v>
          </cell>
          <cell r="V16">
            <v>-154.85166594516386</v>
          </cell>
          <cell r="X16">
            <v>78.9681140355305</v>
          </cell>
          <cell r="Y16">
            <v>127.00627546870946</v>
          </cell>
          <cell r="Z16">
            <v>-48.038161433178956</v>
          </cell>
          <cell r="AB16">
            <v>78.13826571530362</v>
          </cell>
          <cell r="AC16">
            <v>148.43290747058154</v>
          </cell>
          <cell r="AD16">
            <v>-70.29464175527792</v>
          </cell>
        </row>
        <row r="17">
          <cell r="D17" t="str">
            <v> Reparaciones de bienes</v>
          </cell>
          <cell r="H17">
            <v>0.06535605926306641</v>
          </cell>
          <cell r="I17">
            <v>5.856499541801513</v>
          </cell>
          <cell r="J17">
            <v>-5.791143482538447</v>
          </cell>
          <cell r="L17">
            <v>0.053977377142649934</v>
          </cell>
          <cell r="M17">
            <v>5.3683471910465155</v>
          </cell>
          <cell r="N17">
            <v>-5.314369813903865</v>
          </cell>
          <cell r="P17">
            <v>0.08066656359428369</v>
          </cell>
          <cell r="Q17">
            <v>6.793475692461348</v>
          </cell>
          <cell r="R17">
            <v>-6.712809128867064</v>
          </cell>
          <cell r="T17">
            <v>0.2</v>
          </cell>
          <cell r="U17">
            <v>18.01832242530938</v>
          </cell>
          <cell r="V17">
            <v>-17.81832242530938</v>
          </cell>
          <cell r="X17">
            <v>0.11022254268719428</v>
          </cell>
          <cell r="Y17">
            <v>5.066527887696513</v>
          </cell>
          <cell r="Z17">
            <v>-4.956305345009319</v>
          </cell>
          <cell r="AB17">
            <v>0.10047219353013143</v>
          </cell>
          <cell r="AC17">
            <v>5.4437388688072605</v>
          </cell>
          <cell r="AD17">
            <v>-5.343266675277129</v>
          </cell>
        </row>
        <row r="18">
          <cell r="D18" t="str">
            <v>Bienes adquiridos en puerto por medios de transporte</v>
          </cell>
          <cell r="H18">
            <v>29.34487060911681</v>
          </cell>
          <cell r="I18">
            <v>39.60414255045973</v>
          </cell>
          <cell r="J18">
            <v>-10.259271941342917</v>
          </cell>
          <cell r="L18">
            <v>24.235842337049817</v>
          </cell>
          <cell r="M18">
            <v>36.303048586795555</v>
          </cell>
          <cell r="N18">
            <v>-12.067206249745738</v>
          </cell>
          <cell r="P18">
            <v>36.21928705383337</v>
          </cell>
          <cell r="Q18">
            <v>45.940374077884776</v>
          </cell>
          <cell r="R18">
            <v>-9.721087024051407</v>
          </cell>
          <cell r="T18">
            <v>89.8</v>
          </cell>
          <cell r="U18">
            <v>121.84756521514007</v>
          </cell>
          <cell r="V18">
            <v>-32.04756521514007</v>
          </cell>
          <cell r="X18">
            <v>32.221723312223126</v>
          </cell>
          <cell r="Y18">
            <v>44.91165543896347</v>
          </cell>
          <cell r="Z18">
            <v>-12.689932126740345</v>
          </cell>
          <cell r="AB18">
            <v>29.371371241975083</v>
          </cell>
          <cell r="AC18">
            <v>48.25539892305223</v>
          </cell>
          <cell r="AD18">
            <v>-18.88402768107715</v>
          </cell>
        </row>
        <row r="19">
          <cell r="D19" t="str">
            <v>Oro no monetario</v>
          </cell>
          <cell r="H19">
            <v>28.996404849999998</v>
          </cell>
          <cell r="I19">
            <v>0</v>
          </cell>
          <cell r="J19">
            <v>28.996404849999998</v>
          </cell>
          <cell r="L19">
            <v>28.388546790000003</v>
          </cell>
          <cell r="M19">
            <v>0</v>
          </cell>
          <cell r="N19">
            <v>28.388546790000003</v>
          </cell>
          <cell r="P19">
            <v>18.091197979999997</v>
          </cell>
          <cell r="Q19">
            <v>0</v>
          </cell>
          <cell r="R19">
            <v>18.091197979999997</v>
          </cell>
          <cell r="T19">
            <v>75.47614962</v>
          </cell>
          <cell r="U19">
            <v>0</v>
          </cell>
          <cell r="V19">
            <v>75.47614962</v>
          </cell>
          <cell r="X19">
            <v>35.68376763</v>
          </cell>
          <cell r="Y19">
            <v>0</v>
          </cell>
          <cell r="Z19">
            <v>35.68376763</v>
          </cell>
          <cell r="AB19">
            <v>24.613147450000003</v>
          </cell>
          <cell r="AC19">
            <v>0</v>
          </cell>
          <cell r="AD19">
            <v>24.613147450000003</v>
          </cell>
        </row>
        <row r="21">
          <cell r="C21" t="str">
            <v>b. Servicios</v>
          </cell>
          <cell r="H21">
            <v>594.3767790178032</v>
          </cell>
          <cell r="I21">
            <v>623.8578381805244</v>
          </cell>
          <cell r="J21">
            <v>-29.48105916272118</v>
          </cell>
          <cell r="L21">
            <v>594.3767790178032</v>
          </cell>
          <cell r="M21">
            <v>623.8578381805244</v>
          </cell>
          <cell r="N21">
            <v>-29.48105916272118</v>
          </cell>
          <cell r="P21">
            <v>594.3767790178032</v>
          </cell>
          <cell r="Q21">
            <v>623.8578381805244</v>
          </cell>
          <cell r="R21">
            <v>-29.48105916272118</v>
          </cell>
          <cell r="T21">
            <v>1783.1303370534097</v>
          </cell>
          <cell r="U21">
            <v>1871.5735145415733</v>
          </cell>
          <cell r="V21">
            <v>-88.44317748816366</v>
          </cell>
          <cell r="X21">
            <v>540.3470454849864</v>
          </cell>
          <cell r="Y21">
            <v>640.4347445664275</v>
          </cell>
          <cell r="Z21">
            <v>-100.08769908144109</v>
          </cell>
          <cell r="AB21">
            <v>540.3470454849864</v>
          </cell>
          <cell r="AC21">
            <v>640.4347445664275</v>
          </cell>
          <cell r="AD21">
            <v>-100.08769908144109</v>
          </cell>
        </row>
        <row r="22">
          <cell r="D22" t="str">
            <v>Transportes</v>
          </cell>
          <cell r="H22">
            <v>346.2445498030142</v>
          </cell>
          <cell r="I22">
            <v>327.4609457320968</v>
          </cell>
          <cell r="J22">
            <v>18.78360407091742</v>
          </cell>
          <cell r="L22">
            <v>346.2445498030142</v>
          </cell>
          <cell r="M22">
            <v>327.4609457320968</v>
          </cell>
          <cell r="N22">
            <v>18.78360407091742</v>
          </cell>
          <cell r="P22">
            <v>346.2445498030142</v>
          </cell>
          <cell r="Q22">
            <v>327.4609457320968</v>
          </cell>
          <cell r="R22">
            <v>18.78360407091742</v>
          </cell>
          <cell r="T22">
            <v>1038.7336494090425</v>
          </cell>
          <cell r="U22">
            <v>982.3828371962903</v>
          </cell>
          <cell r="V22">
            <v>56.3508122127522</v>
          </cell>
          <cell r="X22">
            <v>347.4972674516404</v>
          </cell>
          <cell r="Y22">
            <v>340.81486522486676</v>
          </cell>
          <cell r="Z22">
            <v>6.682402226773661</v>
          </cell>
          <cell r="AB22">
            <v>347.4972674516404</v>
          </cell>
          <cell r="AC22">
            <v>340.81486522486676</v>
          </cell>
          <cell r="AD22">
            <v>6.682402226773661</v>
          </cell>
        </row>
        <row r="23">
          <cell r="D23" t="str">
            <v>Viajes</v>
          </cell>
          <cell r="H23">
            <v>121.58333333333333</v>
          </cell>
          <cell r="I23">
            <v>99.5</v>
          </cell>
          <cell r="J23">
            <v>22.08333333333333</v>
          </cell>
          <cell r="L23">
            <v>121.58333333333333</v>
          </cell>
          <cell r="M23">
            <v>99.5</v>
          </cell>
          <cell r="N23">
            <v>22.08333333333333</v>
          </cell>
          <cell r="P23">
            <v>121.58333333333333</v>
          </cell>
          <cell r="Q23">
            <v>99.5</v>
          </cell>
          <cell r="R23">
            <v>22.08333333333333</v>
          </cell>
          <cell r="T23">
            <v>364.75</v>
          </cell>
          <cell r="U23">
            <v>298.5</v>
          </cell>
          <cell r="V23">
            <v>66.25</v>
          </cell>
          <cell r="X23">
            <v>59.486333333333334</v>
          </cell>
          <cell r="Y23">
            <v>77.92666666666666</v>
          </cell>
          <cell r="Z23">
            <v>-18.440333333333328</v>
          </cell>
          <cell r="AB23">
            <v>59.486333333333334</v>
          </cell>
          <cell r="AC23">
            <v>77.92666666666666</v>
          </cell>
          <cell r="AD23">
            <v>-18.440333333333328</v>
          </cell>
        </row>
        <row r="24">
          <cell r="D24" t="str">
            <v>Otros</v>
          </cell>
          <cell r="H24">
            <v>126.54889588145572</v>
          </cell>
          <cell r="I24">
            <v>196.89689244842762</v>
          </cell>
          <cell r="J24">
            <v>-70.3479965669719</v>
          </cell>
          <cell r="L24">
            <v>126.54889588145572</v>
          </cell>
          <cell r="M24">
            <v>196.89689244842762</v>
          </cell>
          <cell r="N24">
            <v>-70.3479965669719</v>
          </cell>
          <cell r="P24">
            <v>126.54889588145572</v>
          </cell>
          <cell r="Q24">
            <v>196.89689244842762</v>
          </cell>
          <cell r="R24">
            <v>-70.3479965669719</v>
          </cell>
          <cell r="T24">
            <v>379.64668764436715</v>
          </cell>
          <cell r="U24">
            <v>590.6906773452829</v>
          </cell>
          <cell r="V24">
            <v>-211.04398970091574</v>
          </cell>
          <cell r="X24">
            <v>133.3634447000127</v>
          </cell>
          <cell r="Y24">
            <v>221.69321267489406</v>
          </cell>
          <cell r="Z24">
            <v>-88.32976797488135</v>
          </cell>
          <cell r="AB24">
            <v>133.3634447000127</v>
          </cell>
          <cell r="AC24">
            <v>221.69321267489406</v>
          </cell>
          <cell r="AD24">
            <v>-88.32976797488135</v>
          </cell>
        </row>
        <row r="26">
          <cell r="B26" t="str">
            <v>B. RENTA</v>
          </cell>
          <cell r="H26">
            <v>186.01345258812685</v>
          </cell>
          <cell r="I26">
            <v>1020.8219478624007</v>
          </cell>
          <cell r="J26">
            <v>-834.8084952742739</v>
          </cell>
          <cell r="L26">
            <v>164.72766495059255</v>
          </cell>
          <cell r="M26">
            <v>864.7488817147618</v>
          </cell>
          <cell r="N26">
            <v>-700.0212167641691</v>
          </cell>
          <cell r="P26">
            <v>193.2368392439005</v>
          </cell>
          <cell r="Q26">
            <v>1012.0727688204936</v>
          </cell>
          <cell r="R26">
            <v>-818.8359295765931</v>
          </cell>
          <cell r="T26">
            <v>543.97795678262</v>
          </cell>
          <cell r="U26">
            <v>2897.643598397656</v>
          </cell>
          <cell r="V26">
            <v>-2353.6656416150363</v>
          </cell>
          <cell r="X26">
            <v>166.86619795773478</v>
          </cell>
          <cell r="Y26">
            <v>984.3997069291333</v>
          </cell>
          <cell r="Z26">
            <v>-817.5335089713985</v>
          </cell>
          <cell r="AB26">
            <v>166.30216345955986</v>
          </cell>
          <cell r="AC26">
            <v>1066.3236037114032</v>
          </cell>
          <cell r="AD26">
            <v>-900.0214402518433</v>
          </cell>
        </row>
        <row r="27">
          <cell r="D27" t="str">
            <v> Remuneración de empleados</v>
          </cell>
          <cell r="H27">
            <v>1.1</v>
          </cell>
          <cell r="I27">
            <v>1.5</v>
          </cell>
          <cell r="J27">
            <v>-0.3999999999999999</v>
          </cell>
          <cell r="L27">
            <v>1</v>
          </cell>
          <cell r="M27">
            <v>1.2</v>
          </cell>
          <cell r="N27">
            <v>-0.19999999999999996</v>
          </cell>
          <cell r="P27">
            <v>1.1</v>
          </cell>
          <cell r="Q27">
            <v>1.3</v>
          </cell>
          <cell r="R27">
            <v>-0.19999999999999996</v>
          </cell>
          <cell r="T27">
            <v>3.2</v>
          </cell>
          <cell r="U27">
            <v>4</v>
          </cell>
          <cell r="V27">
            <v>-0.7999999999999998</v>
          </cell>
          <cell r="X27">
            <v>1.1</v>
          </cell>
          <cell r="Y27">
            <v>1.4</v>
          </cell>
          <cell r="Z27">
            <v>-0.2999999999999998</v>
          </cell>
          <cell r="AB27">
            <v>1.1</v>
          </cell>
          <cell r="AC27">
            <v>1.4</v>
          </cell>
          <cell r="AD27">
            <v>-0.2999999999999998</v>
          </cell>
        </row>
        <row r="28">
          <cell r="D28" t="str">
            <v>Renta de la inversión</v>
          </cell>
          <cell r="H28">
            <v>184.91345258812686</v>
          </cell>
          <cell r="I28">
            <v>1019.3219478624007</v>
          </cell>
          <cell r="J28">
            <v>-834.408495274274</v>
          </cell>
          <cell r="L28">
            <v>163.72766495059255</v>
          </cell>
          <cell r="M28">
            <v>863.5488817147617</v>
          </cell>
          <cell r="N28">
            <v>-699.8212167641691</v>
          </cell>
          <cell r="P28">
            <v>192.1368392439005</v>
          </cell>
          <cell r="Q28">
            <v>1010.7727688204936</v>
          </cell>
          <cell r="R28">
            <v>-818.6359295765931</v>
          </cell>
          <cell r="T28">
            <v>540.77795678262</v>
          </cell>
          <cell r="U28">
            <v>2893.643598397656</v>
          </cell>
          <cell r="V28">
            <v>-2352.865641615036</v>
          </cell>
          <cell r="X28">
            <v>165.7661979577348</v>
          </cell>
          <cell r="Y28">
            <v>982.9997069291334</v>
          </cell>
          <cell r="Z28">
            <v>-817.2335089713986</v>
          </cell>
          <cell r="AB28">
            <v>165.20216345955987</v>
          </cell>
          <cell r="AC28">
            <v>1064.923603711403</v>
          </cell>
          <cell r="AD28">
            <v>-899.7214402518432</v>
          </cell>
        </row>
        <row r="29">
          <cell r="E29" t="str">
            <v>Inversión directa</v>
          </cell>
          <cell r="H29">
            <v>86.42415462174453</v>
          </cell>
          <cell r="I29">
            <v>824.6178105467067</v>
          </cell>
          <cell r="J29">
            <v>-738.1936559249622</v>
          </cell>
          <cell r="L29">
            <v>86.21791491174453</v>
          </cell>
          <cell r="M29">
            <v>804.2165688918667</v>
          </cell>
          <cell r="N29">
            <v>-717.9986539801222</v>
          </cell>
          <cell r="P29">
            <v>86.38841377174452</v>
          </cell>
          <cell r="Q29">
            <v>876.3968135449867</v>
          </cell>
          <cell r="R29">
            <v>-790.0083997732422</v>
          </cell>
          <cell r="T29">
            <v>259.0304833052336</v>
          </cell>
          <cell r="U29">
            <v>2505.23119298356</v>
          </cell>
          <cell r="V29">
            <v>-2246.2007096783263</v>
          </cell>
          <cell r="X29">
            <v>86.39123297174453</v>
          </cell>
          <cell r="Y29">
            <v>851.2729979992934</v>
          </cell>
          <cell r="Z29">
            <v>-764.8817650275488</v>
          </cell>
          <cell r="AB29">
            <v>88.1446772684112</v>
          </cell>
          <cell r="AC29">
            <v>893.3002280264</v>
          </cell>
          <cell r="AD29">
            <v>-805.1555507579887</v>
          </cell>
        </row>
        <row r="30">
          <cell r="F30" t="str">
            <v>En el extranjero</v>
          </cell>
          <cell r="H30">
            <v>86.42415462174453</v>
          </cell>
          <cell r="I30">
            <v>0</v>
          </cell>
          <cell r="J30">
            <v>86.42415462174453</v>
          </cell>
          <cell r="L30">
            <v>86.21791491174453</v>
          </cell>
          <cell r="M30">
            <v>0</v>
          </cell>
          <cell r="N30">
            <v>86.21791491174453</v>
          </cell>
          <cell r="P30">
            <v>86.38841377174452</v>
          </cell>
          <cell r="Q30">
            <v>0</v>
          </cell>
          <cell r="R30">
            <v>86.38841377174452</v>
          </cell>
          <cell r="T30">
            <v>259.0304833052336</v>
          </cell>
          <cell r="U30">
            <v>0</v>
          </cell>
          <cell r="V30">
            <v>259.0304833052336</v>
          </cell>
          <cell r="X30">
            <v>86.39123297174453</v>
          </cell>
          <cell r="Y30">
            <v>0</v>
          </cell>
          <cell r="Z30">
            <v>86.39123297174453</v>
          </cell>
          <cell r="AB30">
            <v>86.27561060174453</v>
          </cell>
          <cell r="AC30">
            <v>0</v>
          </cell>
          <cell r="AD30">
            <v>86.27561060174453</v>
          </cell>
        </row>
        <row r="31">
          <cell r="F31" t="str">
            <v>En Chile</v>
          </cell>
          <cell r="H31">
            <v>0</v>
          </cell>
          <cell r="I31">
            <v>824.6178105467067</v>
          </cell>
          <cell r="J31">
            <v>-824.6178105467067</v>
          </cell>
          <cell r="L31">
            <v>0</v>
          </cell>
          <cell r="M31">
            <v>804.2165688918667</v>
          </cell>
          <cell r="N31">
            <v>-804.2165688918667</v>
          </cell>
          <cell r="P31">
            <v>0</v>
          </cell>
          <cell r="Q31">
            <v>876.3968135449867</v>
          </cell>
          <cell r="R31">
            <v>-876.3968135449867</v>
          </cell>
          <cell r="T31">
            <v>0</v>
          </cell>
          <cell r="U31">
            <v>2505.23119298356</v>
          </cell>
          <cell r="V31">
            <v>-2505.23119298356</v>
          </cell>
          <cell r="X31">
            <v>0</v>
          </cell>
          <cell r="Y31">
            <v>851.2729979992934</v>
          </cell>
          <cell r="Z31">
            <v>-851.2729979992934</v>
          </cell>
          <cell r="AB31">
            <v>1.8690666666666669</v>
          </cell>
          <cell r="AC31">
            <v>893.3002280264</v>
          </cell>
          <cell r="AD31">
            <v>-891.4311613597333</v>
          </cell>
        </row>
        <row r="32">
          <cell r="E32" t="str">
            <v>Inversión de cartera</v>
          </cell>
          <cell r="H32">
            <v>53.54842031450487</v>
          </cell>
          <cell r="I32">
            <v>167.85828756869665</v>
          </cell>
          <cell r="J32">
            <v>-114.30986725419179</v>
          </cell>
          <cell r="L32">
            <v>35.41137569695206</v>
          </cell>
          <cell r="M32">
            <v>40.3686316582</v>
          </cell>
          <cell r="N32">
            <v>-4.957255961247945</v>
          </cell>
          <cell r="P32">
            <v>58.471520318517264</v>
          </cell>
          <cell r="Q32">
            <v>81.36135818855999</v>
          </cell>
          <cell r="R32">
            <v>-22.889837870042726</v>
          </cell>
          <cell r="T32">
            <v>147.4313163299742</v>
          </cell>
          <cell r="U32">
            <v>289.5882774154566</v>
          </cell>
          <cell r="V32">
            <v>-142.1569610854824</v>
          </cell>
          <cell r="X32">
            <v>28.861069074902638</v>
          </cell>
          <cell r="Y32">
            <v>98.34118892984</v>
          </cell>
          <cell r="Z32">
            <v>-69.48011985493736</v>
          </cell>
          <cell r="AB32">
            <v>24.717553287944572</v>
          </cell>
          <cell r="AC32">
            <v>130.21374068315998</v>
          </cell>
          <cell r="AD32">
            <v>-105.49618739521541</v>
          </cell>
        </row>
        <row r="33">
          <cell r="F33" t="str">
            <v>Dividendos</v>
          </cell>
          <cell r="H33">
            <v>32.867622075899284</v>
          </cell>
          <cell r="I33">
            <v>58.340175654679996</v>
          </cell>
          <cell r="J33">
            <v>-25.472553578780712</v>
          </cell>
          <cell r="L33">
            <v>14.482871378637828</v>
          </cell>
          <cell r="M33">
            <v>20.5786316582</v>
          </cell>
          <cell r="N33">
            <v>-6.095760279562171</v>
          </cell>
          <cell r="P33">
            <v>15.218282763046716</v>
          </cell>
          <cell r="Q33">
            <v>13.49035818856</v>
          </cell>
          <cell r="R33">
            <v>1.7279245744867158</v>
          </cell>
          <cell r="T33">
            <v>62.56877621758383</v>
          </cell>
          <cell r="U33">
            <v>92.40916550143999</v>
          </cell>
          <cell r="V33">
            <v>-29.840389283856155</v>
          </cell>
          <cell r="X33">
            <v>13.143981434975816</v>
          </cell>
          <cell r="Y33">
            <v>21.445188929840004</v>
          </cell>
          <cell r="Z33">
            <v>-8.301207494864189</v>
          </cell>
          <cell r="AB33">
            <v>11.27121916377869</v>
          </cell>
          <cell r="AC33">
            <v>88.99674068316</v>
          </cell>
          <cell r="AD33">
            <v>-77.7255215193813</v>
          </cell>
        </row>
        <row r="34">
          <cell r="F34" t="str">
            <v>Intereses</v>
          </cell>
          <cell r="H34">
            <v>20.680798238605583</v>
          </cell>
          <cell r="I34">
            <v>109.51811191401664</v>
          </cell>
          <cell r="J34">
            <v>-88.83731367541105</v>
          </cell>
          <cell r="L34">
            <v>20.92850431831423</v>
          </cell>
          <cell r="M34">
            <v>19.79</v>
          </cell>
          <cell r="N34">
            <v>1.1385043183142294</v>
          </cell>
          <cell r="P34">
            <v>43.25323755547055</v>
          </cell>
          <cell r="Q34">
            <v>67.871</v>
          </cell>
          <cell r="R34">
            <v>-24.617762444529447</v>
          </cell>
          <cell r="T34">
            <v>84.86254011239036</v>
          </cell>
          <cell r="U34">
            <v>197.17911191401663</v>
          </cell>
          <cell r="V34">
            <v>-112.31657180162627</v>
          </cell>
          <cell r="X34">
            <v>15.717087639926824</v>
          </cell>
          <cell r="Y34">
            <v>76.896</v>
          </cell>
          <cell r="Z34">
            <v>-61.17891236007318</v>
          </cell>
          <cell r="AB34">
            <v>13.446334124165881</v>
          </cell>
          <cell r="AC34">
            <v>41.217</v>
          </cell>
          <cell r="AD34">
            <v>-27.77066587583412</v>
          </cell>
        </row>
        <row r="35">
          <cell r="E35" t="str">
            <v>Otra inversión</v>
          </cell>
          <cell r="H35">
            <v>44.94087765187744</v>
          </cell>
          <cell r="I35">
            <v>26.84584974699738</v>
          </cell>
          <cell r="J35">
            <v>18.095027904880062</v>
          </cell>
          <cell r="L35">
            <v>42.09837434189598</v>
          </cell>
          <cell r="M35">
            <v>18.96368116469504</v>
          </cell>
          <cell r="N35">
            <v>23.134693177200944</v>
          </cell>
          <cell r="P35">
            <v>47.27690515363873</v>
          </cell>
          <cell r="Q35">
            <v>53.014597086947035</v>
          </cell>
          <cell r="R35">
            <v>-5.737691933308305</v>
          </cell>
          <cell r="T35">
            <v>134.31615714741216</v>
          </cell>
          <cell r="U35">
            <v>98.82412799863945</v>
          </cell>
          <cell r="V35">
            <v>35.4920291487727</v>
          </cell>
          <cell r="X35">
            <v>50.51389591108762</v>
          </cell>
          <cell r="Y35">
            <v>33.38552</v>
          </cell>
          <cell r="Z35">
            <v>17.128375911087623</v>
          </cell>
          <cell r="AB35">
            <v>52.339932903204115</v>
          </cell>
          <cell r="AC35">
            <v>41.40963500184298</v>
          </cell>
          <cell r="AD35">
            <v>10.930297901361136</v>
          </cell>
        </row>
        <row r="37">
          <cell r="B37" t="str">
            <v>C. TRANSFERENCIAS CORRIENTES</v>
          </cell>
          <cell r="H37">
            <v>167.19448650616</v>
          </cell>
          <cell r="I37">
            <v>35.43001548237071</v>
          </cell>
          <cell r="J37">
            <v>131.76447102378927</v>
          </cell>
          <cell r="L37">
            <v>106.48544476442001</v>
          </cell>
          <cell r="M37">
            <v>34.72972586008674</v>
          </cell>
          <cell r="N37">
            <v>71.75571890433326</v>
          </cell>
          <cell r="P37">
            <v>132.65612704219998</v>
          </cell>
          <cell r="Q37">
            <v>34.13011580054855</v>
          </cell>
          <cell r="R37">
            <v>98.52601124165143</v>
          </cell>
          <cell r="T37">
            <v>406.33605831278</v>
          </cell>
          <cell r="U37">
            <v>104.289857143006</v>
          </cell>
          <cell r="V37">
            <v>302.046201169774</v>
          </cell>
          <cell r="X37">
            <v>144.21725646526</v>
          </cell>
          <cell r="Y37">
            <v>29.99702292850036</v>
          </cell>
          <cell r="Z37">
            <v>114.22023353675964</v>
          </cell>
          <cell r="AB37">
            <v>204.89859299398</v>
          </cell>
          <cell r="AC37">
            <v>29.497393633292376</v>
          </cell>
          <cell r="AD37">
            <v>175.40119936068763</v>
          </cell>
        </row>
        <row r="39">
          <cell r="A39" t="str">
            <v>2. CUENTA DE CAPITAL Y FINACIERA</v>
          </cell>
          <cell r="H39">
            <v>3765.07358387207</v>
          </cell>
          <cell r="I39">
            <v>4207.598378088765</v>
          </cell>
          <cell r="J39">
            <v>-442.5247942166948</v>
          </cell>
          <cell r="L39">
            <v>2757.053661693136</v>
          </cell>
          <cell r="M39">
            <v>2676.662298640191</v>
          </cell>
          <cell r="N39">
            <v>80.39136305294505</v>
          </cell>
          <cell r="P39">
            <v>4830.07014914264</v>
          </cell>
          <cell r="Q39">
            <v>5280.2008608081605</v>
          </cell>
          <cell r="R39">
            <v>-450.1307116655207</v>
          </cell>
          <cell r="T39">
            <v>11352.197394707848</v>
          </cell>
          <cell r="U39">
            <v>12164.461537537116</v>
          </cell>
          <cell r="V39">
            <v>-812.2641428292682</v>
          </cell>
          <cell r="X39">
            <v>4187.86097863508</v>
          </cell>
          <cell r="Y39">
            <v>4701.549793912871</v>
          </cell>
          <cell r="Z39">
            <v>-513.688815277791</v>
          </cell>
          <cell r="AB39">
            <v>4112.283655483796</v>
          </cell>
          <cell r="AC39">
            <v>3437.415735469899</v>
          </cell>
          <cell r="AD39">
            <v>674.8679200138968</v>
          </cell>
        </row>
        <row r="41">
          <cell r="B41" t="str">
            <v>A. CUENTA DE CAPITAL</v>
          </cell>
          <cell r="H41">
            <v>0.96403927</v>
          </cell>
          <cell r="I41">
            <v>0</v>
          </cell>
          <cell r="J41">
            <v>0.96403927</v>
          </cell>
          <cell r="L41">
            <v>0.80725244</v>
          </cell>
          <cell r="M41">
            <v>0</v>
          </cell>
          <cell r="N41">
            <v>0.80725244</v>
          </cell>
          <cell r="P41">
            <v>0.94785743</v>
          </cell>
          <cell r="Q41">
            <v>0</v>
          </cell>
          <cell r="R41">
            <v>0.94785743</v>
          </cell>
          <cell r="T41">
            <v>2.71914914</v>
          </cell>
          <cell r="U41">
            <v>0</v>
          </cell>
          <cell r="V41">
            <v>2.71914914</v>
          </cell>
          <cell r="X41">
            <v>0.79750165</v>
          </cell>
          <cell r="Y41">
            <v>0</v>
          </cell>
          <cell r="Z41">
            <v>0.79750165</v>
          </cell>
          <cell r="AB41">
            <v>1.08544573</v>
          </cell>
          <cell r="AC41">
            <v>0</v>
          </cell>
          <cell r="AD41">
            <v>1.08544573</v>
          </cell>
        </row>
        <row r="42">
          <cell r="D42" t="str">
            <v>Transferencia de capital</v>
          </cell>
          <cell r="H42">
            <v>0.96403927</v>
          </cell>
          <cell r="I42">
            <v>0</v>
          </cell>
          <cell r="J42">
            <v>0.96403927</v>
          </cell>
          <cell r="L42">
            <v>0.80725244</v>
          </cell>
          <cell r="M42">
            <v>0</v>
          </cell>
          <cell r="N42">
            <v>0.80725244</v>
          </cell>
          <cell r="P42">
            <v>0.94785743</v>
          </cell>
          <cell r="Q42">
            <v>0</v>
          </cell>
          <cell r="R42">
            <v>0.94785743</v>
          </cell>
          <cell r="T42">
            <v>2.71914914</v>
          </cell>
          <cell r="U42">
            <v>0</v>
          </cell>
          <cell r="V42">
            <v>2.71914914</v>
          </cell>
          <cell r="X42">
            <v>0.79750165</v>
          </cell>
          <cell r="Y42">
            <v>0</v>
          </cell>
          <cell r="Z42">
            <v>0.79750165</v>
          </cell>
          <cell r="AB42">
            <v>1.08544573</v>
          </cell>
          <cell r="AC42">
            <v>0</v>
          </cell>
          <cell r="AD42">
            <v>1.08544573</v>
          </cell>
        </row>
        <row r="43">
          <cell r="D43" t="str">
            <v> Adquisición/enajenación de activos no financieros no producidos</v>
          </cell>
          <cell r="H43">
            <v>0</v>
          </cell>
          <cell r="I43">
            <v>0</v>
          </cell>
          <cell r="J43">
            <v>0</v>
          </cell>
          <cell r="L43">
            <v>0</v>
          </cell>
          <cell r="M43">
            <v>0</v>
          </cell>
          <cell r="N43">
            <v>0</v>
          </cell>
          <cell r="P43">
            <v>0</v>
          </cell>
          <cell r="Q43">
            <v>0</v>
          </cell>
          <cell r="R43">
            <v>0</v>
          </cell>
          <cell r="T43">
            <v>0</v>
          </cell>
          <cell r="U43">
            <v>0</v>
          </cell>
          <cell r="V43">
            <v>0</v>
          </cell>
          <cell r="X43">
            <v>0</v>
          </cell>
          <cell r="Y43">
            <v>0</v>
          </cell>
          <cell r="Z43">
            <v>0</v>
          </cell>
          <cell r="AB43">
            <v>0</v>
          </cell>
          <cell r="AC43">
            <v>0</v>
          </cell>
          <cell r="AD43">
            <v>0</v>
          </cell>
        </row>
        <row r="45">
          <cell r="B45" t="str">
            <v>B. CUENTA FINANCIERA</v>
          </cell>
          <cell r="H45">
            <v>3764.10954460207</v>
          </cell>
          <cell r="I45">
            <v>4207.598378088765</v>
          </cell>
          <cell r="J45">
            <v>-443.4888334866946</v>
          </cell>
          <cell r="L45">
            <v>2756.246409253136</v>
          </cell>
          <cell r="M45">
            <v>2676.662298640191</v>
          </cell>
          <cell r="N45">
            <v>79.5841106129451</v>
          </cell>
          <cell r="P45">
            <v>4829.12229171264</v>
          </cell>
          <cell r="Q45">
            <v>5280.2008608081605</v>
          </cell>
          <cell r="R45">
            <v>-451.07856909552083</v>
          </cell>
          <cell r="T45">
            <v>11349.478245567847</v>
          </cell>
          <cell r="U45">
            <v>12164.461537537116</v>
          </cell>
          <cell r="V45">
            <v>-814.983291969269</v>
          </cell>
          <cell r="X45">
            <v>4187.063476985079</v>
          </cell>
          <cell r="Y45">
            <v>4701.549793912871</v>
          </cell>
          <cell r="Z45">
            <v>-514.4863169277914</v>
          </cell>
          <cell r="AB45">
            <v>4111.198209753796</v>
          </cell>
          <cell r="AC45">
            <v>3437.415735469899</v>
          </cell>
          <cell r="AD45">
            <v>673.7824742838966</v>
          </cell>
        </row>
        <row r="46">
          <cell r="D46" t="str">
            <v>Inversión directa</v>
          </cell>
          <cell r="H46">
            <v>776.6673291002268</v>
          </cell>
          <cell r="I46">
            <v>400.07822205174455</v>
          </cell>
          <cell r="J46">
            <v>376.5891070484822</v>
          </cell>
          <cell r="L46">
            <v>738.0945618631467</v>
          </cell>
          <cell r="M46">
            <v>149.52588876174454</v>
          </cell>
          <cell r="N46">
            <v>588.5686731014022</v>
          </cell>
          <cell r="P46">
            <v>1010.7079080083467</v>
          </cell>
          <cell r="Q46">
            <v>1357.9134387917445</v>
          </cell>
          <cell r="R46">
            <v>-347.20553078339776</v>
          </cell>
          <cell r="T46">
            <v>2525.4697989717206</v>
          </cell>
          <cell r="U46">
            <v>1907.5175496052334</v>
          </cell>
          <cell r="V46">
            <v>617.9522493664872</v>
          </cell>
          <cell r="X46">
            <v>1073.2407267713734</v>
          </cell>
          <cell r="Y46">
            <v>250.87184710174452</v>
          </cell>
          <cell r="Z46">
            <v>822.3688796696289</v>
          </cell>
          <cell r="AB46">
            <v>1028.2937191630797</v>
          </cell>
          <cell r="AC46">
            <v>494.1526737184112</v>
          </cell>
          <cell r="AD46">
            <v>534.1410454446684</v>
          </cell>
        </row>
        <row r="47">
          <cell r="E47" t="str">
            <v>En el extranjero</v>
          </cell>
          <cell r="H47">
            <v>118.65706445</v>
          </cell>
          <cell r="I47">
            <v>174.37759766174455</v>
          </cell>
          <cell r="J47">
            <v>-55.72053321174455</v>
          </cell>
          <cell r="L47">
            <v>10.047533780000002</v>
          </cell>
          <cell r="M47">
            <v>143.42228338174453</v>
          </cell>
          <cell r="N47">
            <v>-133.37474960174453</v>
          </cell>
          <cell r="P47">
            <v>137.1976903</v>
          </cell>
          <cell r="Q47">
            <v>513.1200095917445</v>
          </cell>
          <cell r="R47">
            <v>-375.92231929174454</v>
          </cell>
          <cell r="T47">
            <v>265.90228853</v>
          </cell>
          <cell r="U47">
            <v>830.9198906352336</v>
          </cell>
          <cell r="V47">
            <v>-565.0176021052337</v>
          </cell>
          <cell r="X47">
            <v>162.61165177</v>
          </cell>
          <cell r="Y47">
            <v>227.20776942174453</v>
          </cell>
          <cell r="Z47">
            <v>-64.59611765174452</v>
          </cell>
          <cell r="AB47">
            <v>174.654558</v>
          </cell>
          <cell r="AC47">
            <v>229.33984257174455</v>
          </cell>
          <cell r="AD47">
            <v>-54.685284571744546</v>
          </cell>
        </row>
        <row r="48">
          <cell r="F48" t="str">
            <v>Acciones y otras participaciones de capital</v>
          </cell>
          <cell r="H48">
            <v>30.093500940000002</v>
          </cell>
          <cell r="I48">
            <v>58.68704079</v>
          </cell>
          <cell r="J48">
            <v>-28.593539849999996</v>
          </cell>
          <cell r="L48">
            <v>0.395668</v>
          </cell>
          <cell r="M48">
            <v>7.513303280000001</v>
          </cell>
          <cell r="N48">
            <v>-7.117635280000001</v>
          </cell>
          <cell r="P48">
            <v>124.1052793</v>
          </cell>
          <cell r="Q48">
            <v>196.03507335</v>
          </cell>
          <cell r="R48">
            <v>-71.92979405</v>
          </cell>
          <cell r="T48">
            <v>154.59444824000002</v>
          </cell>
          <cell r="U48">
            <v>262.23541742</v>
          </cell>
          <cell r="V48">
            <v>-107.64096917999996</v>
          </cell>
          <cell r="X48">
            <v>154.9437684</v>
          </cell>
          <cell r="Y48">
            <v>117.1190465</v>
          </cell>
          <cell r="Z48">
            <v>37.824721900000014</v>
          </cell>
          <cell r="AB48">
            <v>125.39830599999999</v>
          </cell>
          <cell r="AC48">
            <v>82.05096313</v>
          </cell>
          <cell r="AD48">
            <v>43.34734286999999</v>
          </cell>
        </row>
        <row r="49">
          <cell r="F49" t="str">
            <v>Utilidades reinvertidas</v>
          </cell>
          <cell r="H49">
            <v>0</v>
          </cell>
          <cell r="I49">
            <v>85.98666905174453</v>
          </cell>
          <cell r="J49">
            <v>-85.98666905174453</v>
          </cell>
          <cell r="L49">
            <v>0</v>
          </cell>
          <cell r="M49">
            <v>86.06478264174453</v>
          </cell>
          <cell r="N49">
            <v>-86.06478264174453</v>
          </cell>
          <cell r="P49">
            <v>0</v>
          </cell>
          <cell r="Q49">
            <v>83.40971924174453</v>
          </cell>
          <cell r="R49">
            <v>-83.40971924174453</v>
          </cell>
          <cell r="T49">
            <v>0</v>
          </cell>
          <cell r="U49">
            <v>255.4611709352336</v>
          </cell>
          <cell r="V49">
            <v>-255.4611709352336</v>
          </cell>
          <cell r="X49">
            <v>0</v>
          </cell>
          <cell r="Y49">
            <v>85.33777330174453</v>
          </cell>
          <cell r="Z49">
            <v>-85.33777330174453</v>
          </cell>
          <cell r="AB49">
            <v>0</v>
          </cell>
          <cell r="AC49">
            <v>82.44304066174453</v>
          </cell>
          <cell r="AD49">
            <v>-82.44304066174453</v>
          </cell>
        </row>
        <row r="50">
          <cell r="F50" t="str">
            <v>Otro capital</v>
          </cell>
          <cell r="H50">
            <v>88.56356351</v>
          </cell>
          <cell r="I50">
            <v>29.703887819999995</v>
          </cell>
          <cell r="J50">
            <v>58.85967569</v>
          </cell>
          <cell r="L50">
            <v>9.651865780000001</v>
          </cell>
          <cell r="M50">
            <v>49.84419746</v>
          </cell>
          <cell r="N50">
            <v>-40.192331679999995</v>
          </cell>
          <cell r="P50">
            <v>13.092411</v>
          </cell>
          <cell r="Q50">
            <v>233.675217</v>
          </cell>
          <cell r="R50">
            <v>-220.582806</v>
          </cell>
          <cell r="T50">
            <v>111.30784029</v>
          </cell>
          <cell r="U50">
            <v>313.22330228</v>
          </cell>
          <cell r="V50">
            <v>-201.91546198999998</v>
          </cell>
          <cell r="X50">
            <v>7.667883369999999</v>
          </cell>
          <cell r="Y50">
            <v>24.75094962</v>
          </cell>
          <cell r="Z50">
            <v>-17.08306625</v>
          </cell>
          <cell r="AB50">
            <v>49.256252</v>
          </cell>
          <cell r="AC50">
            <v>64.84583878000001</v>
          </cell>
          <cell r="AD50">
            <v>-15.589586780000005</v>
          </cell>
        </row>
        <row r="51">
          <cell r="E51" t="str">
            <v>En Chile</v>
          </cell>
          <cell r="H51">
            <v>658.0102646502268</v>
          </cell>
          <cell r="I51">
            <v>225.70062439</v>
          </cell>
          <cell r="J51">
            <v>432.30964026022673</v>
          </cell>
          <cell r="L51">
            <v>728.0470280831468</v>
          </cell>
          <cell r="M51">
            <v>6.103605379999999</v>
          </cell>
          <cell r="N51">
            <v>721.9434227031468</v>
          </cell>
          <cell r="P51">
            <v>873.5102177083468</v>
          </cell>
          <cell r="Q51">
            <v>844.7934292</v>
          </cell>
          <cell r="R51">
            <v>28.71678850834678</v>
          </cell>
          <cell r="T51">
            <v>2259.5675104417205</v>
          </cell>
          <cell r="U51">
            <v>1076.5976589699999</v>
          </cell>
          <cell r="V51">
            <v>1182.9698514717206</v>
          </cell>
          <cell r="X51">
            <v>910.6290750013734</v>
          </cell>
          <cell r="Y51">
            <v>23.664077680000002</v>
          </cell>
          <cell r="Z51">
            <v>886.9649973213734</v>
          </cell>
          <cell r="AB51">
            <v>853.6391611630797</v>
          </cell>
          <cell r="AC51">
            <v>264.81283114666667</v>
          </cell>
          <cell r="AD51">
            <v>588.8263300164131</v>
          </cell>
        </row>
        <row r="52">
          <cell r="F52" t="str">
            <v>Acciones y otras participaciones de capital</v>
          </cell>
          <cell r="H52">
            <v>122.65430080000003</v>
          </cell>
          <cell r="I52">
            <v>197.32462439</v>
          </cell>
          <cell r="J52">
            <v>-74.67032358999997</v>
          </cell>
          <cell r="L52">
            <v>80.94969960999998</v>
          </cell>
          <cell r="M52">
            <v>5.35160538</v>
          </cell>
          <cell r="N52">
            <v>75.59809422999999</v>
          </cell>
          <cell r="P52">
            <v>127.4486723</v>
          </cell>
          <cell r="Q52">
            <v>841.7454292</v>
          </cell>
          <cell r="R52">
            <v>-714.2967569</v>
          </cell>
          <cell r="T52">
            <v>331.05267271</v>
          </cell>
          <cell r="U52">
            <v>1044.42165897</v>
          </cell>
          <cell r="V52">
            <v>-713.3689862599999</v>
          </cell>
          <cell r="X52">
            <v>200.00287971</v>
          </cell>
          <cell r="Y52">
            <v>4.46007768</v>
          </cell>
          <cell r="Z52">
            <v>195.54280203</v>
          </cell>
          <cell r="AB52">
            <v>260.68313757999994</v>
          </cell>
          <cell r="AC52">
            <v>236.88176448</v>
          </cell>
          <cell r="AD52">
            <v>23.80137309999995</v>
          </cell>
        </row>
        <row r="53">
          <cell r="F53" t="str">
            <v>Utilidades reinvertidas</v>
          </cell>
          <cell r="H53">
            <v>503.5049638502267</v>
          </cell>
          <cell r="I53">
            <v>0</v>
          </cell>
          <cell r="J53">
            <v>503.5049638502267</v>
          </cell>
          <cell r="L53">
            <v>643.7093284731467</v>
          </cell>
          <cell r="M53">
            <v>0</v>
          </cell>
          <cell r="N53">
            <v>643.7093284731467</v>
          </cell>
          <cell r="P53">
            <v>676.2465454083467</v>
          </cell>
          <cell r="Q53">
            <v>0</v>
          </cell>
          <cell r="R53">
            <v>676.2465454083467</v>
          </cell>
          <cell r="T53">
            <v>1823.4608377317202</v>
          </cell>
          <cell r="U53">
            <v>0</v>
          </cell>
          <cell r="V53">
            <v>1823.4608377317202</v>
          </cell>
          <cell r="X53">
            <v>688.6761952913733</v>
          </cell>
          <cell r="Y53">
            <v>0</v>
          </cell>
          <cell r="Z53">
            <v>688.6761952913733</v>
          </cell>
          <cell r="AB53">
            <v>549.7700235830799</v>
          </cell>
          <cell r="AC53">
            <v>1.8690666666666669</v>
          </cell>
          <cell r="AD53">
            <v>547.9009569164133</v>
          </cell>
        </row>
        <row r="54">
          <cell r="F54" t="str">
            <v>Otro capital</v>
          </cell>
          <cell r="H54">
            <v>31.850999999999953</v>
          </cell>
          <cell r="I54">
            <v>28.376</v>
          </cell>
          <cell r="J54">
            <v>3.4749999999999517</v>
          </cell>
          <cell r="L54">
            <v>3.3879999999999773</v>
          </cell>
          <cell r="M54">
            <v>0.752</v>
          </cell>
          <cell r="N54">
            <v>2.635999999999977</v>
          </cell>
          <cell r="P54">
            <v>69.815</v>
          </cell>
          <cell r="Q54">
            <v>3.048</v>
          </cell>
          <cell r="R54">
            <v>66.767</v>
          </cell>
          <cell r="T54">
            <v>105.05399999999993</v>
          </cell>
          <cell r="U54">
            <v>32.176</v>
          </cell>
          <cell r="V54">
            <v>72.87799999999993</v>
          </cell>
          <cell r="X54">
            <v>21.95</v>
          </cell>
          <cell r="Y54">
            <v>19.204</v>
          </cell>
          <cell r="Z54">
            <v>2.7459999999999987</v>
          </cell>
          <cell r="AB54">
            <v>43.18599999999996</v>
          </cell>
          <cell r="AC54">
            <v>26.061999999999998</v>
          </cell>
          <cell r="AD54">
            <v>17.12399999999996</v>
          </cell>
        </row>
        <row r="55">
          <cell r="D55" t="str">
            <v> Inversión de cartera</v>
          </cell>
          <cell r="H55">
            <v>1972.0003938018124</v>
          </cell>
          <cell r="I55">
            <v>1618.2410162578026</v>
          </cell>
          <cell r="J55">
            <v>353.7593775440098</v>
          </cell>
          <cell r="L55">
            <v>1117.6060895000041</v>
          </cell>
          <cell r="M55">
            <v>1430.8819764895616</v>
          </cell>
          <cell r="N55">
            <v>-313.2758869895574</v>
          </cell>
          <cell r="P55">
            <v>1385.9585176066666</v>
          </cell>
          <cell r="Q55">
            <v>1216.2474976439762</v>
          </cell>
          <cell r="R55">
            <v>169.71101996269044</v>
          </cell>
          <cell r="T55">
            <v>4475.565000908483</v>
          </cell>
          <cell r="U55">
            <v>4265.370490391341</v>
          </cell>
          <cell r="V55">
            <v>210.19451051714168</v>
          </cell>
          <cell r="X55">
            <v>1465.9440518134434</v>
          </cell>
          <cell r="Y55">
            <v>1897.787102527128</v>
          </cell>
          <cell r="Z55">
            <v>-431.84305071368453</v>
          </cell>
          <cell r="AB55">
            <v>1388.0860408270455</v>
          </cell>
          <cell r="AC55">
            <v>1640.7784852287389</v>
          </cell>
          <cell r="AD55">
            <v>-252.69244440169336</v>
          </cell>
        </row>
        <row r="56">
          <cell r="E56" t="str">
            <v>Activos </v>
          </cell>
          <cell r="H56">
            <v>1870.9673781618123</v>
          </cell>
          <cell r="I56">
            <v>1502.4638537478027</v>
          </cell>
          <cell r="J56">
            <v>368.5035244140097</v>
          </cell>
          <cell r="L56">
            <v>973.0892740200042</v>
          </cell>
          <cell r="M56">
            <v>1293.9663872295616</v>
          </cell>
          <cell r="N56">
            <v>-320.8771132095575</v>
          </cell>
          <cell r="P56">
            <v>1059.1340817466667</v>
          </cell>
          <cell r="Q56">
            <v>1035.7309093939764</v>
          </cell>
          <cell r="R56">
            <v>23.403172352690262</v>
          </cell>
          <cell r="T56">
            <v>3903.190733928483</v>
          </cell>
          <cell r="U56">
            <v>3832.161150371341</v>
          </cell>
          <cell r="V56">
            <v>71.0295835571419</v>
          </cell>
          <cell r="X56">
            <v>1229.9336412334435</v>
          </cell>
          <cell r="Y56">
            <v>1773.946109287128</v>
          </cell>
          <cell r="Z56">
            <v>-544.0124680536844</v>
          </cell>
          <cell r="AB56">
            <v>1205.7905788870455</v>
          </cell>
          <cell r="AC56">
            <v>1459.2012728087388</v>
          </cell>
          <cell r="AD56">
            <v>-253.41069392169334</v>
          </cell>
        </row>
        <row r="57">
          <cell r="E57" t="str">
            <v>Pasivos</v>
          </cell>
          <cell r="H57">
            <v>101.03301564000002</v>
          </cell>
          <cell r="I57">
            <v>115.77716251000001</v>
          </cell>
          <cell r="J57">
            <v>-14.744146869999994</v>
          </cell>
          <cell r="L57">
            <v>144.51681548</v>
          </cell>
          <cell r="M57">
            <v>136.91558926</v>
          </cell>
          <cell r="N57">
            <v>7.601226220000001</v>
          </cell>
          <cell r="P57">
            <v>326.82443586000005</v>
          </cell>
          <cell r="Q57">
            <v>180.51658824999993</v>
          </cell>
          <cell r="R57">
            <v>146.30784761000012</v>
          </cell>
          <cell r="T57">
            <v>572.3742669800001</v>
          </cell>
          <cell r="U57">
            <v>433.2093400199999</v>
          </cell>
          <cell r="V57">
            <v>139.16492696000023</v>
          </cell>
          <cell r="X57">
            <v>236.01041057999996</v>
          </cell>
          <cell r="Y57">
            <v>123.84099323999999</v>
          </cell>
          <cell r="Z57">
            <v>112.16941733999997</v>
          </cell>
          <cell r="AB57">
            <v>182.29546194</v>
          </cell>
          <cell r="AC57">
            <v>181.57721242</v>
          </cell>
          <cell r="AD57">
            <v>0.7182495200000005</v>
          </cell>
        </row>
        <row r="58">
          <cell r="D58" t="str">
            <v> Instrumentos financieros derivados</v>
          </cell>
          <cell r="H58">
            <v>122.1360771991979</v>
          </cell>
          <cell r="I58">
            <v>164.7534580692929</v>
          </cell>
          <cell r="J58">
            <v>-42.61738087009499</v>
          </cell>
          <cell r="L58">
            <v>60.430242888446095</v>
          </cell>
          <cell r="M58">
            <v>101.02556191053709</v>
          </cell>
          <cell r="N58">
            <v>-40.595319022091</v>
          </cell>
          <cell r="P58">
            <v>196.1283497402702</v>
          </cell>
          <cell r="Q58">
            <v>189.52340539471737</v>
          </cell>
          <cell r="R58">
            <v>6.604944345552838</v>
          </cell>
          <cell r="T58">
            <v>378.6946698279142</v>
          </cell>
          <cell r="U58">
            <v>455.30242537454734</v>
          </cell>
          <cell r="V58">
            <v>-76.60775554663314</v>
          </cell>
          <cell r="X58">
            <v>111.36886506692913</v>
          </cell>
          <cell r="Y58">
            <v>114.91078069027613</v>
          </cell>
          <cell r="Z58">
            <v>-3.541915623346995</v>
          </cell>
          <cell r="AB58">
            <v>50.7810164303354</v>
          </cell>
          <cell r="AC58">
            <v>85.32750066035004</v>
          </cell>
          <cell r="AD58">
            <v>-34.54648423001464</v>
          </cell>
        </row>
        <row r="59">
          <cell r="E59" t="str">
            <v>Activos </v>
          </cell>
          <cell r="H59">
            <v>106.99353458919789</v>
          </cell>
          <cell r="I59">
            <v>18.18934323</v>
          </cell>
          <cell r="J59">
            <v>88.80419135919789</v>
          </cell>
          <cell r="L59">
            <v>56.183164238446096</v>
          </cell>
          <cell r="M59">
            <v>7.595509370000001</v>
          </cell>
          <cell r="N59">
            <v>48.587654868446094</v>
          </cell>
          <cell r="P59">
            <v>157.37375944027022</v>
          </cell>
          <cell r="Q59">
            <v>18.90228909</v>
          </cell>
          <cell r="R59">
            <v>138.4714703502702</v>
          </cell>
          <cell r="T59">
            <v>320.5504582679142</v>
          </cell>
          <cell r="U59">
            <v>44.687141690000004</v>
          </cell>
          <cell r="V59">
            <v>275.86331657791425</v>
          </cell>
          <cell r="X59">
            <v>105.11319155692914</v>
          </cell>
          <cell r="Y59">
            <v>25.654823320000002</v>
          </cell>
          <cell r="Z59">
            <v>79.45836823692913</v>
          </cell>
          <cell r="AB59">
            <v>44.4069544503354</v>
          </cell>
          <cell r="AC59">
            <v>16.187341500000002</v>
          </cell>
          <cell r="AD59">
            <v>28.219612950335396</v>
          </cell>
        </row>
        <row r="60">
          <cell r="E60" t="str">
            <v>Pasivos</v>
          </cell>
          <cell r="H60">
            <v>15.14254261</v>
          </cell>
          <cell r="I60">
            <v>146.5641148392929</v>
          </cell>
          <cell r="J60">
            <v>-131.4215722292929</v>
          </cell>
          <cell r="L60">
            <v>4.247078650000001</v>
          </cell>
          <cell r="M60">
            <v>93.43005254053709</v>
          </cell>
          <cell r="N60">
            <v>-89.18297389053708</v>
          </cell>
          <cell r="P60">
            <v>38.754590300000004</v>
          </cell>
          <cell r="Q60">
            <v>170.62111630471736</v>
          </cell>
          <cell r="R60">
            <v>-131.86652600471734</v>
          </cell>
          <cell r="T60">
            <v>58.14421156</v>
          </cell>
          <cell r="U60">
            <v>410.61528368454736</v>
          </cell>
          <cell r="V60">
            <v>-352.4710721245474</v>
          </cell>
          <cell r="X60">
            <v>6.25567351</v>
          </cell>
          <cell r="Y60">
            <v>89.25595737027612</v>
          </cell>
          <cell r="Z60">
            <v>-83.00028386027613</v>
          </cell>
          <cell r="AB60">
            <v>6.374061980000002</v>
          </cell>
          <cell r="AC60">
            <v>69.14015916035004</v>
          </cell>
          <cell r="AD60">
            <v>-62.76609718035004</v>
          </cell>
        </row>
        <row r="61">
          <cell r="D61" t="str">
            <v>Otra inversión (1)</v>
          </cell>
          <cell r="H61">
            <v>536.2057445008326</v>
          </cell>
          <cell r="I61">
            <v>1932.4256817099244</v>
          </cell>
          <cell r="J61">
            <v>-1396.2199372090918</v>
          </cell>
          <cell r="L61">
            <v>670.0155150015389</v>
          </cell>
          <cell r="M61">
            <v>994.2288714783479</v>
          </cell>
          <cell r="N61">
            <v>-324.21335647680894</v>
          </cell>
          <cell r="P61">
            <v>1758.9275163573566</v>
          </cell>
          <cell r="Q61">
            <v>1980.2165189777215</v>
          </cell>
          <cell r="R61">
            <v>-221.28900262036495</v>
          </cell>
          <cell r="T61">
            <v>2965.148775859728</v>
          </cell>
          <cell r="U61">
            <v>4906.871072165994</v>
          </cell>
          <cell r="V61">
            <v>-1941.7222963062654</v>
          </cell>
          <cell r="X61">
            <v>1517.9098333333332</v>
          </cell>
          <cell r="Y61">
            <v>837.3800635937222</v>
          </cell>
          <cell r="Z61">
            <v>680.529769739611</v>
          </cell>
          <cell r="AB61">
            <v>1613.5374333333348</v>
          </cell>
          <cell r="AC61">
            <v>609.1570758623993</v>
          </cell>
          <cell r="AD61">
            <v>1004.3803574709355</v>
          </cell>
        </row>
        <row r="62">
          <cell r="E62" t="str">
            <v>Activos </v>
          </cell>
          <cell r="H62">
            <v>249.66183333333342</v>
          </cell>
          <cell r="I62">
            <v>810.0161020092796</v>
          </cell>
          <cell r="J62">
            <v>-560.3542686759462</v>
          </cell>
          <cell r="L62">
            <v>109.05583333333331</v>
          </cell>
          <cell r="M62">
            <v>559.0859338492434</v>
          </cell>
          <cell r="N62">
            <v>-450.03010051591</v>
          </cell>
          <cell r="P62">
            <v>214.7429097655538</v>
          </cell>
          <cell r="Q62">
            <v>1396.3649000000007</v>
          </cell>
          <cell r="R62">
            <v>-1181.621990234447</v>
          </cell>
          <cell r="T62">
            <v>573.4605764322205</v>
          </cell>
          <cell r="U62">
            <v>2765.466935858524</v>
          </cell>
          <cell r="V62">
            <v>-2192.0063594263033</v>
          </cell>
          <cell r="X62">
            <v>357.25983333333323</v>
          </cell>
          <cell r="Y62">
            <v>247.19392653827012</v>
          </cell>
          <cell r="Z62">
            <v>110.06590679506311</v>
          </cell>
          <cell r="AB62">
            <v>288.90783333333377</v>
          </cell>
          <cell r="AC62">
            <v>174.2928171820639</v>
          </cell>
          <cell r="AD62">
            <v>114.61501615126986</v>
          </cell>
        </row>
        <row r="63">
          <cell r="F63" t="str">
            <v>Créditos comerciales</v>
          </cell>
          <cell r="H63">
            <v>0</v>
          </cell>
          <cell r="I63">
            <v>175.67927760722887</v>
          </cell>
          <cell r="J63">
            <v>-175.67927760722887</v>
          </cell>
          <cell r="L63">
            <v>39</v>
          </cell>
          <cell r="M63">
            <v>171.91110051591022</v>
          </cell>
          <cell r="N63">
            <v>-132.91110051591022</v>
          </cell>
          <cell r="P63">
            <v>206.50090976555384</v>
          </cell>
          <cell r="Q63">
            <v>116.87800000000004</v>
          </cell>
          <cell r="R63">
            <v>89.6229097655538</v>
          </cell>
          <cell r="T63">
            <v>245.50090976555384</v>
          </cell>
          <cell r="U63">
            <v>464.46837812313913</v>
          </cell>
          <cell r="V63">
            <v>-218.9674683575853</v>
          </cell>
          <cell r="X63">
            <v>0</v>
          </cell>
          <cell r="Y63">
            <v>176.1570932049368</v>
          </cell>
          <cell r="Z63">
            <v>-176.1570932049368</v>
          </cell>
          <cell r="AB63">
            <v>0</v>
          </cell>
          <cell r="AC63">
            <v>172.7056838487306</v>
          </cell>
          <cell r="AD63">
            <v>-172.7056838487306</v>
          </cell>
        </row>
        <row r="64">
          <cell r="F64" t="str">
            <v>Préstamos</v>
          </cell>
          <cell r="H64">
            <v>2.9960000000000377</v>
          </cell>
          <cell r="I64">
            <v>0.02</v>
          </cell>
          <cell r="J64">
            <v>2.9760000000000377</v>
          </cell>
          <cell r="L64">
            <v>0</v>
          </cell>
          <cell r="M64">
            <v>27.895999999999987</v>
          </cell>
          <cell r="N64">
            <v>-27.895999999999987</v>
          </cell>
          <cell r="P64">
            <v>8.241999999999962</v>
          </cell>
          <cell r="Q64">
            <v>0.0129</v>
          </cell>
          <cell r="R64">
            <v>8.229099999999962</v>
          </cell>
          <cell r="T64">
            <v>11.238</v>
          </cell>
          <cell r="U64">
            <v>27.928899999999985</v>
          </cell>
          <cell r="V64">
            <v>-16.690899999999985</v>
          </cell>
          <cell r="X64">
            <v>0</v>
          </cell>
          <cell r="Y64">
            <v>14.478999999999957</v>
          </cell>
          <cell r="Z64">
            <v>-14.478999999999957</v>
          </cell>
          <cell r="AB64">
            <v>43.66299999999998</v>
          </cell>
          <cell r="AC64">
            <v>0.0313</v>
          </cell>
          <cell r="AD64">
            <v>43.63169999999998</v>
          </cell>
        </row>
        <row r="65">
          <cell r="F65" t="str">
            <v>Moneda y depósitos</v>
          </cell>
          <cell r="H65">
            <v>246.66583333333338</v>
          </cell>
          <cell r="I65">
            <v>634.3168244020508</v>
          </cell>
          <cell r="J65">
            <v>-387.6509910687174</v>
          </cell>
          <cell r="L65">
            <v>70.05583333333331</v>
          </cell>
          <cell r="M65">
            <v>359.2788333333332</v>
          </cell>
          <cell r="N65">
            <v>-289.22299999999984</v>
          </cell>
          <cell r="P65">
            <v>0</v>
          </cell>
          <cell r="Q65">
            <v>1279.4740000000006</v>
          </cell>
          <cell r="R65">
            <v>-1279.4740000000006</v>
          </cell>
          <cell r="T65">
            <v>316.7216666666667</v>
          </cell>
          <cell r="U65">
            <v>2273.0696577353847</v>
          </cell>
          <cell r="V65">
            <v>-1956.3479910687179</v>
          </cell>
          <cell r="X65">
            <v>357.25983333333323</v>
          </cell>
          <cell r="Y65">
            <v>56.55783333333334</v>
          </cell>
          <cell r="Z65">
            <v>300.7019999999999</v>
          </cell>
          <cell r="AB65">
            <v>245.24483333333376</v>
          </cell>
          <cell r="AC65">
            <v>1.5558333333333334</v>
          </cell>
          <cell r="AD65">
            <v>243.68900000000042</v>
          </cell>
        </row>
        <row r="66">
          <cell r="F66" t="str">
            <v>Otros activos</v>
          </cell>
          <cell r="H66">
            <v>0</v>
          </cell>
          <cell r="I66">
            <v>0</v>
          </cell>
          <cell r="J66">
            <v>0</v>
          </cell>
          <cell r="L66">
            <v>0</v>
          </cell>
          <cell r="M66">
            <v>0</v>
          </cell>
          <cell r="N66">
            <v>0</v>
          </cell>
          <cell r="P66">
            <v>0</v>
          </cell>
          <cell r="Q66">
            <v>0</v>
          </cell>
          <cell r="R66">
            <v>0</v>
          </cell>
          <cell r="T66">
            <v>0</v>
          </cell>
          <cell r="U66">
            <v>0</v>
          </cell>
          <cell r="V66">
            <v>0</v>
          </cell>
          <cell r="X66">
            <v>0</v>
          </cell>
          <cell r="Y66">
            <v>0</v>
          </cell>
          <cell r="Z66">
            <v>0</v>
          </cell>
          <cell r="AB66">
            <v>0</v>
          </cell>
          <cell r="AC66">
            <v>0</v>
          </cell>
          <cell r="AD66">
            <v>0</v>
          </cell>
        </row>
        <row r="67">
          <cell r="E67" t="str">
            <v>Pasivos</v>
          </cell>
          <cell r="H67">
            <v>286.5439111674991</v>
          </cell>
          <cell r="I67">
            <v>1122.4095797006448</v>
          </cell>
          <cell r="J67">
            <v>-835.8656685331457</v>
          </cell>
          <cell r="L67">
            <v>560.9596816682056</v>
          </cell>
          <cell r="M67">
            <v>435.14293762910444</v>
          </cell>
          <cell r="N67">
            <v>125.81674403910114</v>
          </cell>
          <cell r="P67">
            <v>1544.1846065918028</v>
          </cell>
          <cell r="Q67">
            <v>583.8516189777208</v>
          </cell>
          <cell r="R67">
            <v>960.332987614082</v>
          </cell>
          <cell r="T67">
            <v>2391.6881994275077</v>
          </cell>
          <cell r="U67">
            <v>2141.4041363074693</v>
          </cell>
          <cell r="V67">
            <v>250.28406312003835</v>
          </cell>
        </row>
        <row r="68">
          <cell r="F68" t="str">
            <v>Créditos comerciales</v>
          </cell>
          <cell r="H68">
            <v>53.15852607488243</v>
          </cell>
          <cell r="I68">
            <v>587.1398963071584</v>
          </cell>
          <cell r="J68">
            <v>-533.981370232276</v>
          </cell>
          <cell r="L68">
            <v>33.441809567476774</v>
          </cell>
          <cell r="M68">
            <v>198.22144638692137</v>
          </cell>
          <cell r="N68">
            <v>-164.7796368194446</v>
          </cell>
          <cell r="P68">
            <v>207.5986065918029</v>
          </cell>
          <cell r="Q68">
            <v>34.11537971009567</v>
          </cell>
          <cell r="R68">
            <v>173.48322688170725</v>
          </cell>
          <cell r="T68">
            <v>294.19894223416213</v>
          </cell>
          <cell r="U68">
            <v>819.4767224041755</v>
          </cell>
          <cell r="V68">
            <v>-525.2777801700133</v>
          </cell>
        </row>
        <row r="69">
          <cell r="F69" t="str">
            <v>Préstamos</v>
          </cell>
          <cell r="H69">
            <v>233.3853850926167</v>
          </cell>
          <cell r="I69">
            <v>487.6696833934862</v>
          </cell>
          <cell r="J69">
            <v>-254.2842983008695</v>
          </cell>
          <cell r="L69">
            <v>516.6178721007288</v>
          </cell>
          <cell r="M69">
            <v>236.92149124218307</v>
          </cell>
          <cell r="N69">
            <v>279.6963808585458</v>
          </cell>
          <cell r="P69">
            <v>1332.5859999999998</v>
          </cell>
          <cell r="Q69">
            <v>533.1362392676251</v>
          </cell>
          <cell r="R69">
            <v>799.4497607323747</v>
          </cell>
          <cell r="T69">
            <v>2082.5892571933455</v>
          </cell>
          <cell r="U69">
            <v>1257.7274139032943</v>
          </cell>
          <cell r="V69">
            <v>824.8618432900512</v>
          </cell>
          <cell r="X69">
            <v>946.2599999999999</v>
          </cell>
          <cell r="Y69">
            <v>442.55497361519474</v>
          </cell>
          <cell r="Z69">
            <v>503.70502638480514</v>
          </cell>
          <cell r="AB69">
            <v>1052.228</v>
          </cell>
        </row>
        <row r="70">
          <cell r="F70" t="str">
            <v>Moneda y depósitos</v>
          </cell>
          <cell r="H70">
            <v>0</v>
          </cell>
          <cell r="I70">
            <v>35.9</v>
          </cell>
          <cell r="J70">
            <v>-35.9</v>
          </cell>
          <cell r="L70">
            <v>10.6</v>
          </cell>
          <cell r="M70">
            <v>0</v>
          </cell>
          <cell r="N70">
            <v>10.6</v>
          </cell>
          <cell r="P70">
            <v>0</v>
          </cell>
          <cell r="Q70">
            <v>16.6</v>
          </cell>
          <cell r="R70">
            <v>-16.6</v>
          </cell>
          <cell r="T70">
            <v>10.6</v>
          </cell>
          <cell r="U70">
            <v>52.5</v>
          </cell>
          <cell r="V70">
            <v>-41.9</v>
          </cell>
          <cell r="X70">
            <v>6.9</v>
          </cell>
          <cell r="Y70">
            <v>0</v>
          </cell>
          <cell r="Z70">
            <v>6.9</v>
          </cell>
          <cell r="AB70">
            <v>44.3</v>
          </cell>
        </row>
        <row r="71">
          <cell r="F71" t="str">
            <v>Otros pasivos</v>
          </cell>
          <cell r="H71">
            <v>0</v>
          </cell>
          <cell r="I71">
            <v>11.7</v>
          </cell>
          <cell r="J71">
            <v>-11.7</v>
          </cell>
          <cell r="L71">
            <v>0.3000000000000007</v>
          </cell>
          <cell r="M71">
            <v>0</v>
          </cell>
          <cell r="N71">
            <v>0.3000000000000007</v>
          </cell>
          <cell r="P71">
            <v>4</v>
          </cell>
          <cell r="Q71">
            <v>0</v>
          </cell>
          <cell r="R71">
            <v>4</v>
          </cell>
          <cell r="T71">
            <v>4.300000000000001</v>
          </cell>
          <cell r="U71">
            <v>11.7</v>
          </cell>
          <cell r="V71">
            <v>-7.399999999999999</v>
          </cell>
          <cell r="X71">
            <v>4.8</v>
          </cell>
          <cell r="Y71">
            <v>0</v>
          </cell>
          <cell r="Z71">
            <v>4.8</v>
          </cell>
          <cell r="AB71">
            <v>0</v>
          </cell>
        </row>
        <row r="72">
          <cell r="D72" t="str">
            <v>Activos de reserva</v>
          </cell>
          <cell r="H72">
            <v>357.1</v>
          </cell>
          <cell r="I72">
            <v>92.1</v>
          </cell>
          <cell r="J72">
            <v>265</v>
          </cell>
          <cell r="L72">
            <v>170.1</v>
          </cell>
          <cell r="M72">
            <v>1</v>
          </cell>
          <cell r="N72">
            <v>169.1</v>
          </cell>
          <cell r="P72">
            <v>477.40000000000003</v>
          </cell>
          <cell r="Q72">
            <v>536.3</v>
          </cell>
          <cell r="R72">
            <v>-58.89999999999992</v>
          </cell>
          <cell r="T72">
            <v>1004.6000000000001</v>
          </cell>
          <cell r="U72">
            <v>629.4</v>
          </cell>
          <cell r="V72">
            <v>375.20000000000016</v>
          </cell>
          <cell r="X72">
            <v>18.6</v>
          </cell>
          <cell r="Y72">
            <v>1600.6</v>
          </cell>
          <cell r="Z72">
            <v>-1582</v>
          </cell>
          <cell r="AB72">
            <v>30.5</v>
          </cell>
        </row>
        <row r="74">
          <cell r="A74" t="str">
            <v>3. ERRORES Y OMISIONES</v>
          </cell>
          <cell r="J74">
            <v>316.1267961143999</v>
          </cell>
          <cell r="N74">
            <v>-46.282986951903695</v>
          </cell>
          <cell r="R74">
            <v>-44.24255888513653</v>
          </cell>
          <cell r="V74">
            <v>225.60125027735558</v>
          </cell>
          <cell r="Z74">
            <v>188.66361408718376</v>
          </cell>
        </row>
        <row r="76">
          <cell r="A76" t="str">
            <v>MEMORANDUM</v>
          </cell>
        </row>
        <row r="77">
          <cell r="A77" t="str">
            <v>SALDO DE BALANZA DE PAGOS</v>
          </cell>
          <cell r="J77">
            <v>-265</v>
          </cell>
          <cell r="N77">
            <v>-169.1</v>
          </cell>
          <cell r="R77">
            <v>58.89999999999992</v>
          </cell>
          <cell r="V77">
            <v>-375.20000000000016</v>
          </cell>
          <cell r="Z77">
            <v>1582</v>
          </cell>
        </row>
        <row r="78">
          <cell r="A78" t="str">
            <v>CUENTA FINANCIERA EXCLUYENDO ACTIVOS DE RESERVA</v>
          </cell>
          <cell r="H78">
            <v>3407.97358387207</v>
          </cell>
          <cell r="I78">
            <v>4115.498378088764</v>
          </cell>
          <cell r="J78">
            <v>-707.5247942166943</v>
          </cell>
          <cell r="L78">
            <v>2586.953661693136</v>
          </cell>
          <cell r="M78">
            <v>2675.662298640191</v>
          </cell>
          <cell r="N78">
            <v>-88.70863694705486</v>
          </cell>
          <cell r="P78">
            <v>4352.67014914264</v>
          </cell>
          <cell r="Q78">
            <v>4743.90086080816</v>
          </cell>
          <cell r="R78">
            <v>-391.2307116655202</v>
          </cell>
          <cell r="T78">
            <v>10347.597394707847</v>
          </cell>
          <cell r="U78">
            <v>11535.061537537116</v>
          </cell>
          <cell r="V78">
            <v>-1187.464142829269</v>
          </cell>
          <cell r="X78">
            <v>4169.2609786350795</v>
          </cell>
          <cell r="Y78">
            <v>3100.949793912871</v>
          </cell>
          <cell r="Z78">
            <v>1068.3111847222085</v>
          </cell>
          <cell r="AB78">
            <v>4081.783655483796</v>
          </cell>
        </row>
        <row r="80">
          <cell r="H80" t="str">
            <v>CREDITO</v>
          </cell>
          <cell r="I80" t="str">
            <v>DEBITO</v>
          </cell>
          <cell r="J80" t="str">
            <v>SALDO</v>
          </cell>
          <cell r="L80" t="str">
            <v>CREDITO</v>
          </cell>
          <cell r="M80" t="str">
            <v>DEBITO</v>
          </cell>
          <cell r="N80" t="str">
            <v>SALDO</v>
          </cell>
          <cell r="P80" t="str">
            <v>CREDITO</v>
          </cell>
          <cell r="Q80" t="str">
            <v>DEBITO</v>
          </cell>
          <cell r="R80" t="str">
            <v>SALDO</v>
          </cell>
          <cell r="T80" t="str">
            <v>CREDITO</v>
          </cell>
          <cell r="U80" t="str">
            <v>DEBITO</v>
          </cell>
          <cell r="V80" t="str">
            <v>SALDO</v>
          </cell>
          <cell r="X80" t="str">
            <v>CREDITO</v>
          </cell>
          <cell r="Y80" t="str">
            <v>DEBITO</v>
          </cell>
          <cell r="Z80" t="str">
            <v>SALDO</v>
          </cell>
          <cell r="AB80" t="str">
            <v>CREDITO</v>
          </cell>
        </row>
        <row r="81">
          <cell r="A81" t="str">
            <v>(1) Activos de corto plazo</v>
          </cell>
          <cell r="H81">
            <v>249.50083333333342</v>
          </cell>
          <cell r="I81">
            <v>810.0161020092796</v>
          </cell>
          <cell r="J81">
            <v>-560.5152686759462</v>
          </cell>
          <cell r="L81">
            <v>109.05583333333331</v>
          </cell>
          <cell r="M81">
            <v>537.7689338492435</v>
          </cell>
          <cell r="N81">
            <v>-428.7131005159101</v>
          </cell>
          <cell r="P81">
            <v>212.88890976555382</v>
          </cell>
          <cell r="Q81">
            <v>1396.3649000000007</v>
          </cell>
          <cell r="R81">
            <v>-1183.475990234447</v>
          </cell>
          <cell r="T81">
            <v>571.4455764322206</v>
          </cell>
          <cell r="U81">
            <v>2744.149935858524</v>
          </cell>
          <cell r="V81">
            <v>-2172.704359426303</v>
          </cell>
          <cell r="X81">
            <v>357.25983333333323</v>
          </cell>
          <cell r="Y81">
            <v>240.76892653827014</v>
          </cell>
          <cell r="Z81">
            <v>116.4909067950631</v>
          </cell>
          <cell r="AB81">
            <v>273.13683333333375</v>
          </cell>
        </row>
        <row r="82">
          <cell r="C82" t="str">
            <v>Créditos comerciales</v>
          </cell>
          <cell r="H82">
            <v>0</v>
          </cell>
          <cell r="I82">
            <v>175.67927760722887</v>
          </cell>
          <cell r="J82">
            <v>-175.67927760722887</v>
          </cell>
          <cell r="L82">
            <v>39</v>
          </cell>
          <cell r="M82">
            <v>171.91110051591022</v>
          </cell>
          <cell r="N82">
            <v>-132.91110051591022</v>
          </cell>
          <cell r="P82">
            <v>206.50090976555384</v>
          </cell>
          <cell r="Q82">
            <v>116.87800000000004</v>
          </cell>
          <cell r="R82">
            <v>89.6229097655538</v>
          </cell>
          <cell r="T82">
            <v>245.50090976555384</v>
          </cell>
          <cell r="U82">
            <v>464.46837812313913</v>
          </cell>
          <cell r="V82">
            <v>-218.9674683575853</v>
          </cell>
          <cell r="X82">
            <v>0</v>
          </cell>
          <cell r="Y82">
            <v>176.1570932049368</v>
          </cell>
          <cell r="Z82">
            <v>-176.1570932049368</v>
          </cell>
          <cell r="AB82">
            <v>0</v>
          </cell>
        </row>
        <row r="83">
          <cell r="C83" t="str">
            <v>Préstamos</v>
          </cell>
          <cell r="H83">
            <v>2.8350000000000364</v>
          </cell>
          <cell r="I83">
            <v>0.02</v>
          </cell>
          <cell r="J83">
            <v>2.8150000000000364</v>
          </cell>
          <cell r="L83">
            <v>0</v>
          </cell>
          <cell r="M83">
            <v>6.579000000000008</v>
          </cell>
          <cell r="N83">
            <v>-6.579000000000008</v>
          </cell>
          <cell r="P83">
            <v>6.387999999999977</v>
          </cell>
          <cell r="Q83">
            <v>0.0129</v>
          </cell>
          <cell r="R83">
            <v>6.375099999999977</v>
          </cell>
          <cell r="T83">
            <v>9.223000000000013</v>
          </cell>
          <cell r="U83">
            <v>6.611900000000007</v>
          </cell>
          <cell r="V83">
            <v>2.6111000000000057</v>
          </cell>
          <cell r="X83">
            <v>0</v>
          </cell>
          <cell r="Y83">
            <v>8.053999999999974</v>
          </cell>
          <cell r="Z83">
            <v>-8.053999999999974</v>
          </cell>
          <cell r="AB83">
            <v>27.891999999999996</v>
          </cell>
        </row>
        <row r="84">
          <cell r="C84" t="str">
            <v>Moneda y depósitos</v>
          </cell>
          <cell r="H84">
            <v>246.66583333333338</v>
          </cell>
          <cell r="I84">
            <v>634.3168244020508</v>
          </cell>
          <cell r="J84">
            <v>-387.6509910687174</v>
          </cell>
          <cell r="L84">
            <v>70.05583333333331</v>
          </cell>
          <cell r="M84">
            <v>359.2788333333332</v>
          </cell>
          <cell r="N84">
            <v>-289.22299999999984</v>
          </cell>
          <cell r="P84">
            <v>0</v>
          </cell>
          <cell r="Q84">
            <v>1279.4740000000006</v>
          </cell>
          <cell r="R84">
            <v>-1279.4740000000006</v>
          </cell>
          <cell r="T84">
            <v>316.7216666666667</v>
          </cell>
          <cell r="U84">
            <v>2273.0696577353847</v>
          </cell>
          <cell r="V84">
            <v>-1956.3479910687179</v>
          </cell>
          <cell r="X84">
            <v>357.25983333333323</v>
          </cell>
          <cell r="Y84">
            <v>56.55783333333334</v>
          </cell>
          <cell r="Z84">
            <v>300.7019999999999</v>
          </cell>
          <cell r="AB84">
            <v>245.24483333333376</v>
          </cell>
        </row>
        <row r="85">
          <cell r="C85" t="str">
            <v>Otros activos</v>
          </cell>
          <cell r="H85">
            <v>0</v>
          </cell>
          <cell r="I85">
            <v>0</v>
          </cell>
          <cell r="J85">
            <v>0</v>
          </cell>
          <cell r="L85">
            <v>0</v>
          </cell>
          <cell r="M85">
            <v>0</v>
          </cell>
          <cell r="N85">
            <v>0</v>
          </cell>
          <cell r="P85">
            <v>0</v>
          </cell>
          <cell r="Q85">
            <v>0</v>
          </cell>
          <cell r="R85">
            <v>0</v>
          </cell>
          <cell r="T85">
            <v>0</v>
          </cell>
          <cell r="U85">
            <v>0</v>
          </cell>
          <cell r="V85">
            <v>0</v>
          </cell>
          <cell r="X85">
            <v>0</v>
          </cell>
          <cell r="Y85">
            <v>0</v>
          </cell>
          <cell r="Z85">
            <v>0</v>
          </cell>
          <cell r="AB85">
            <v>0</v>
          </cell>
        </row>
        <row r="86">
          <cell r="B86" t="str">
            <v>Pasivos de corto plazo</v>
          </cell>
          <cell r="H86">
            <v>21.9</v>
          </cell>
          <cell r="I86">
            <v>792.3710576381602</v>
          </cell>
          <cell r="J86">
            <v>-770.4710576381602</v>
          </cell>
          <cell r="L86">
            <v>298.3</v>
          </cell>
          <cell r="M86">
            <v>183.4727671599996</v>
          </cell>
          <cell r="N86">
            <v>114.82723284000042</v>
          </cell>
          <cell r="P86">
            <v>734.9591780039989</v>
          </cell>
          <cell r="Q86">
            <v>64.80000000000003</v>
          </cell>
          <cell r="R86">
            <v>670.1591780039988</v>
          </cell>
          <cell r="T86">
            <v>1055.159178003999</v>
          </cell>
          <cell r="U86">
            <v>1040.6438247981598</v>
          </cell>
          <cell r="V86">
            <v>14.51535320583912</v>
          </cell>
          <cell r="X86">
            <v>387.3</v>
          </cell>
          <cell r="Y86">
            <v>478.29999999999967</v>
          </cell>
          <cell r="Z86">
            <v>-90.99999999999966</v>
          </cell>
          <cell r="AB86">
            <v>522.6016000000008</v>
          </cell>
        </row>
        <row r="87">
          <cell r="C87" t="str">
            <v>Créditos comerciales</v>
          </cell>
          <cell r="H87">
            <v>17.9</v>
          </cell>
          <cell r="I87">
            <v>497.17105763816016</v>
          </cell>
          <cell r="J87">
            <v>-479.2710576381602</v>
          </cell>
          <cell r="L87">
            <v>27.9</v>
          </cell>
          <cell r="M87">
            <v>157.7727671599996</v>
          </cell>
          <cell r="N87">
            <v>-129.8727671599996</v>
          </cell>
          <cell r="P87">
            <v>205.0591780039991</v>
          </cell>
          <cell r="Q87">
            <v>0</v>
          </cell>
          <cell r="R87">
            <v>205.0591780039991</v>
          </cell>
          <cell r="T87">
            <v>250.8591780039991</v>
          </cell>
          <cell r="U87">
            <v>654.9438247981598</v>
          </cell>
          <cell r="V87">
            <v>-404.0846467941607</v>
          </cell>
          <cell r="X87">
            <v>195.4</v>
          </cell>
          <cell r="Y87">
            <v>138.5</v>
          </cell>
          <cell r="Z87">
            <v>56.900000000000006</v>
          </cell>
          <cell r="AB87">
            <v>223.6016000000008</v>
          </cell>
        </row>
        <row r="88">
          <cell r="C88" t="str">
            <v>Préstamos</v>
          </cell>
          <cell r="H88">
            <v>4</v>
          </cell>
          <cell r="I88">
            <v>247.60000000000002</v>
          </cell>
          <cell r="J88">
            <v>-243.60000000000002</v>
          </cell>
          <cell r="L88">
            <v>259.5</v>
          </cell>
          <cell r="M88">
            <v>25.7</v>
          </cell>
          <cell r="N88">
            <v>233.8</v>
          </cell>
          <cell r="P88">
            <v>525.8999999999997</v>
          </cell>
          <cell r="Q88">
            <v>48.200000000000024</v>
          </cell>
          <cell r="R88">
            <v>477.6999999999997</v>
          </cell>
          <cell r="T88">
            <v>789.3999999999997</v>
          </cell>
          <cell r="U88">
            <v>321.50000000000006</v>
          </cell>
          <cell r="V88">
            <v>467.8999999999997</v>
          </cell>
          <cell r="X88">
            <v>180.2</v>
          </cell>
          <cell r="Y88">
            <v>339.79999999999967</v>
          </cell>
          <cell r="Z88">
            <v>-159.59999999999968</v>
          </cell>
          <cell r="AB88">
            <v>254.7</v>
          </cell>
        </row>
        <row r="89">
          <cell r="C89" t="str">
            <v>Moneda y depósitos</v>
          </cell>
          <cell r="H89">
            <v>0</v>
          </cell>
          <cell r="I89">
            <v>35.9</v>
          </cell>
          <cell r="J89">
            <v>-35.9</v>
          </cell>
          <cell r="L89">
            <v>10.6</v>
          </cell>
          <cell r="M89">
            <v>0</v>
          </cell>
          <cell r="N89">
            <v>10.6</v>
          </cell>
          <cell r="P89">
            <v>0</v>
          </cell>
          <cell r="Q89">
            <v>16.6</v>
          </cell>
          <cell r="R89">
            <v>-16.6</v>
          </cell>
          <cell r="T89">
            <v>10.6</v>
          </cell>
          <cell r="U89">
            <v>52.5</v>
          </cell>
          <cell r="V89">
            <v>-41.9</v>
          </cell>
          <cell r="X89">
            <v>6.9</v>
          </cell>
          <cell r="Y89">
            <v>0</v>
          </cell>
          <cell r="Z89">
            <v>6.9</v>
          </cell>
          <cell r="AB89">
            <v>44.3</v>
          </cell>
        </row>
        <row r="90">
          <cell r="C90" t="str">
            <v>Otros pasivos</v>
          </cell>
          <cell r="H90">
            <v>0</v>
          </cell>
          <cell r="I90">
            <v>11.7</v>
          </cell>
          <cell r="J90">
            <v>-11.7</v>
          </cell>
          <cell r="L90">
            <v>0.3000000000000007</v>
          </cell>
          <cell r="M90">
            <v>0</v>
          </cell>
          <cell r="N90">
            <v>0.3000000000000007</v>
          </cell>
          <cell r="P90">
            <v>4</v>
          </cell>
          <cell r="Q90">
            <v>0</v>
          </cell>
          <cell r="R90">
            <v>4</v>
          </cell>
          <cell r="T90">
            <v>4.300000000000001</v>
          </cell>
          <cell r="U90">
            <v>11.7</v>
          </cell>
          <cell r="V90">
            <v>-7.399999999999999</v>
          </cell>
          <cell r="X90">
            <v>4.8</v>
          </cell>
          <cell r="Y90">
            <v>0</v>
          </cell>
          <cell r="Z90">
            <v>4.8</v>
          </cell>
          <cell r="AB90">
            <v>0</v>
          </cell>
        </row>
        <row r="92">
          <cell r="E92" t="str">
            <v>CONTROLES</v>
          </cell>
        </row>
        <row r="93">
          <cell r="F93" t="str">
            <v>Control</v>
          </cell>
          <cell r="H93">
            <v>0</v>
          </cell>
          <cell r="I93">
            <v>0</v>
          </cell>
          <cell r="J93">
            <v>0</v>
          </cell>
          <cell r="L93">
            <v>0</v>
          </cell>
          <cell r="M93">
            <v>0</v>
          </cell>
          <cell r="N93">
            <v>0</v>
          </cell>
          <cell r="P93">
            <v>0</v>
          </cell>
          <cell r="Q93">
            <v>0</v>
          </cell>
          <cell r="R93">
            <v>-6.252776074688882E-13</v>
          </cell>
          <cell r="T93">
            <v>0</v>
          </cell>
          <cell r="U93">
            <v>0</v>
          </cell>
          <cell r="V93">
            <v>0</v>
          </cell>
        </row>
        <row r="94">
          <cell r="E94" t="str">
            <v>CTA. CTE.</v>
          </cell>
          <cell r="J94">
            <v>-4.547473508864641E-13</v>
          </cell>
          <cell r="N94">
            <v>1.7053025658242404E-13</v>
          </cell>
          <cell r="R94">
            <v>-4.547473508864641E-13</v>
          </cell>
        </row>
        <row r="95">
          <cell r="F95" t="str">
            <v>Bienes</v>
          </cell>
        </row>
        <row r="96">
          <cell r="F96" t="str">
            <v>Servicios</v>
          </cell>
        </row>
        <row r="97">
          <cell r="F97" t="str">
            <v>Renta</v>
          </cell>
        </row>
        <row r="98">
          <cell r="F98" t="str">
            <v>Transferencias</v>
          </cell>
        </row>
        <row r="99">
          <cell r="E99" t="str">
            <v>CTA. CAPITAL Y FINANCIERA</v>
          </cell>
          <cell r="J99">
            <v>0</v>
          </cell>
          <cell r="N99">
            <v>1.8474111129762605E-13</v>
          </cell>
          <cell r="R99">
            <v>-1.1368683772161603E-12</v>
          </cell>
        </row>
        <row r="100">
          <cell r="F100" t="str">
            <v>Inversión Directa</v>
          </cell>
        </row>
        <row r="101">
          <cell r="F101" t="str">
            <v>Inversión de Cartera</v>
          </cell>
        </row>
        <row r="102">
          <cell r="F102" t="str">
            <v>Instrumentos Financieros Derivados</v>
          </cell>
        </row>
        <row r="103">
          <cell r="F103" t="str">
            <v>Otra Inversión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ágina 05"/>
      <sheetName val="páginas 06 y 07"/>
      <sheetName val="página 08"/>
      <sheetName val="Página 08A"/>
      <sheetName val="páginas 09 y 1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_22_e1"/>
      <sheetName val="C_22_g1 "/>
      <sheetName val="C_22_i1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rie_BP_neta-1"/>
      <sheetName val="serie_BP_neta"/>
      <sheetName val="serie_BP_bruta"/>
      <sheetName val="serie_X_Bienes nva"/>
      <sheetName val="serie_cobre"/>
      <sheetName val="serie_M_Bienes"/>
      <sheetName val="serie_petr"/>
      <sheetName val="serie_var%exp_imp"/>
      <sheetName val="serie_servicios"/>
      <sheetName val="serie_renta"/>
      <sheetName val="series_trans._corr"/>
      <sheetName val="serie_cta_cap_fin"/>
      <sheetName val="serie_reservas"/>
      <sheetName val="PII"/>
      <sheetName val="serie_tasas"/>
      <sheetName val="serie_supuestos"/>
      <sheetName val="boletin23.03.08"/>
    </sheetNames>
    <sheetDataSet>
      <sheetData sheetId="2">
        <row r="1">
          <cell r="A1" t="str">
            <v>BALANZA DE PAGOS: SERIE BRUTA TRIMESTRAL 2005</v>
          </cell>
          <cell r="I1" t="str">
            <v>BALANZA DE PAGOS: SERIE BRUTA TRIMESTRAL 2007</v>
          </cell>
        </row>
        <row r="2">
          <cell r="A2" t="str">
            <v>(Millones de dólares)</v>
          </cell>
          <cell r="I2" t="str">
            <v>(Millones de dólares)</v>
          </cell>
        </row>
        <row r="5">
          <cell r="I5" t="str">
            <v>2 0 0 7</v>
          </cell>
        </row>
        <row r="6">
          <cell r="I6" t="str">
            <v>I. Trimestre</v>
          </cell>
          <cell r="M6" t="str">
            <v>II. Trimestre</v>
          </cell>
          <cell r="Q6" t="str">
            <v>III. Trimestre</v>
          </cell>
          <cell r="U6" t="str">
            <v>IV. Trimestre</v>
          </cell>
          <cell r="Y6" t="str">
            <v>AÑO 2006</v>
          </cell>
        </row>
        <row r="7">
          <cell r="A7" t="str">
            <v>ESPECIFICACIÓN</v>
          </cell>
        </row>
        <row r="10">
          <cell r="A10" t="str">
            <v>1. CUENTA CORRIENTE</v>
          </cell>
        </row>
        <row r="12">
          <cell r="B12" t="str">
            <v>A. BIENES Y SERVICIOS</v>
          </cell>
        </row>
        <row r="13">
          <cell r="C13" t="str">
            <v>a. Bienes</v>
          </cell>
        </row>
        <row r="14">
          <cell r="D14" t="str">
            <v> Mercancías Generales</v>
          </cell>
        </row>
        <row r="15">
          <cell r="F15" t="str">
            <v>Régimen general</v>
          </cell>
        </row>
        <row r="16">
          <cell r="F16" t="str">
            <v>Zona Franca</v>
          </cell>
        </row>
        <row r="17">
          <cell r="D17" t="str">
            <v> Reparaciones de bienes</v>
          </cell>
        </row>
        <row r="18">
          <cell r="D18" t="str">
            <v>Bienes adquiridos en puerto por medios de transporte</v>
          </cell>
        </row>
        <row r="19">
          <cell r="D19" t="str">
            <v>Oro no monetario</v>
          </cell>
        </row>
        <row r="21">
          <cell r="C21" t="str">
            <v>b. Servicios</v>
          </cell>
        </row>
        <row r="22">
          <cell r="D22" t="str">
            <v>Transportes</v>
          </cell>
        </row>
        <row r="23">
          <cell r="D23" t="str">
            <v>Viajes</v>
          </cell>
        </row>
        <row r="24">
          <cell r="D24" t="str">
            <v>Otros</v>
          </cell>
        </row>
        <row r="26">
          <cell r="B26" t="str">
            <v>B. RENTA</v>
          </cell>
        </row>
        <row r="27">
          <cell r="D27" t="str">
            <v> Remuneración de empleados</v>
          </cell>
        </row>
        <row r="28">
          <cell r="D28" t="str">
            <v>Renta de la inversión</v>
          </cell>
        </row>
        <row r="29">
          <cell r="E29" t="str">
            <v>Inversión directa</v>
          </cell>
        </row>
        <row r="30">
          <cell r="F30" t="str">
            <v>En el extranjero</v>
          </cell>
        </row>
        <row r="31">
          <cell r="F31" t="str">
            <v>En Chile</v>
          </cell>
        </row>
        <row r="32">
          <cell r="E32" t="str">
            <v>Inversión de cartera</v>
          </cell>
        </row>
        <row r="33">
          <cell r="F33" t="str">
            <v>Dividendos</v>
          </cell>
        </row>
        <row r="34">
          <cell r="F34" t="str">
            <v>Intereses</v>
          </cell>
        </row>
        <row r="35">
          <cell r="E35" t="str">
            <v>Otra inversión</v>
          </cell>
        </row>
        <row r="37">
          <cell r="B37" t="str">
            <v>C. TRANSFERENCIAS CORRIENTES</v>
          </cell>
        </row>
        <row r="39">
          <cell r="A39" t="str">
            <v>2. CUENTA DE CAPITAL Y FINACIERA</v>
          </cell>
        </row>
        <row r="41">
          <cell r="B41" t="str">
            <v>A. CUENTA DE CAPITAL</v>
          </cell>
        </row>
        <row r="42">
          <cell r="D42" t="str">
            <v>Transferencia de capital</v>
          </cell>
        </row>
        <row r="43">
          <cell r="D43" t="str">
            <v> Adquisición/enajenación de activos no financieros no producidos</v>
          </cell>
        </row>
        <row r="45">
          <cell r="B45" t="str">
            <v>B. CUENTA FINANCIERA</v>
          </cell>
        </row>
        <row r="46">
          <cell r="D46" t="str">
            <v>Inversión directa</v>
          </cell>
        </row>
        <row r="47">
          <cell r="E47" t="str">
            <v>En el extranjero</v>
          </cell>
        </row>
        <row r="48">
          <cell r="F48" t="str">
            <v>Acciones y otras participaciones de capital</v>
          </cell>
        </row>
        <row r="49">
          <cell r="F49" t="str">
            <v>Utilidades reinvertidas</v>
          </cell>
        </row>
        <row r="50">
          <cell r="F50" t="str">
            <v>Otro capital</v>
          </cell>
        </row>
        <row r="51">
          <cell r="E51" t="str">
            <v>En Chile</v>
          </cell>
        </row>
        <row r="52">
          <cell r="F52" t="str">
            <v>Acciones y otras participaciones de capital</v>
          </cell>
        </row>
        <row r="53">
          <cell r="F53" t="str">
            <v>Utilidades reinvertidas</v>
          </cell>
        </row>
        <row r="54">
          <cell r="F54" t="str">
            <v>Otro capital</v>
          </cell>
        </row>
        <row r="55">
          <cell r="D55" t="str">
            <v> Inversión de cartera</v>
          </cell>
        </row>
        <row r="56">
          <cell r="E56" t="str">
            <v>Activos </v>
          </cell>
        </row>
        <row r="57">
          <cell r="E57" t="str">
            <v>Pasivos</v>
          </cell>
        </row>
        <row r="58">
          <cell r="D58" t="str">
            <v> Instrumentos financieros derivados</v>
          </cell>
        </row>
        <row r="59">
          <cell r="E59" t="str">
            <v>Activos </v>
          </cell>
        </row>
        <row r="60">
          <cell r="E60" t="str">
            <v>Pasivos</v>
          </cell>
        </row>
        <row r="61">
          <cell r="D61" t="str">
            <v>Otra inversión (1)</v>
          </cell>
        </row>
        <row r="62">
          <cell r="E62" t="str">
            <v>Activos </v>
          </cell>
        </row>
        <row r="63">
          <cell r="F63" t="str">
            <v>Créditos comerciales</v>
          </cell>
        </row>
        <row r="64">
          <cell r="F64" t="str">
            <v>Préstamos</v>
          </cell>
        </row>
        <row r="65">
          <cell r="F65" t="str">
            <v>Moneda y depósitos</v>
          </cell>
        </row>
        <row r="66">
          <cell r="F66" t="str">
            <v>Otros activos</v>
          </cell>
        </row>
        <row r="67">
          <cell r="E67" t="str">
            <v>Pasivos</v>
          </cell>
        </row>
        <row r="68">
          <cell r="F68" t="str">
            <v>Créditos comerciales</v>
          </cell>
        </row>
        <row r="69">
          <cell r="F69" t="str">
            <v>Préstamos</v>
          </cell>
        </row>
        <row r="70">
          <cell r="F70" t="str">
            <v>Moneda y depósitos</v>
          </cell>
        </row>
        <row r="71">
          <cell r="F71" t="str">
            <v>Otros pasivos</v>
          </cell>
        </row>
        <row r="72">
          <cell r="D72" t="str">
            <v>Activos de reserva</v>
          </cell>
        </row>
        <row r="74">
          <cell r="A74" t="str">
            <v>3. ERRORES Y OMISIONES</v>
          </cell>
        </row>
        <row r="76">
          <cell r="A76" t="str">
            <v>MEMORANDUM</v>
          </cell>
        </row>
        <row r="77">
          <cell r="A77" t="str">
            <v>SALDO DE BALANZA DE PAGOS</v>
          </cell>
        </row>
        <row r="78">
          <cell r="A78" t="str">
            <v>CUENTA FINANCIERA EXCLUYENDO ACTIVOS DE RESERVA</v>
          </cell>
        </row>
        <row r="81">
          <cell r="A81" t="str">
            <v>(1) Activos de corto plazo</v>
          </cell>
        </row>
        <row r="82">
          <cell r="C82" t="str">
            <v>Créditos comerciales</v>
          </cell>
        </row>
        <row r="83">
          <cell r="C83" t="str">
            <v>Préstamos</v>
          </cell>
        </row>
        <row r="84">
          <cell r="C84" t="str">
            <v>Moneda y depósitos</v>
          </cell>
        </row>
        <row r="85">
          <cell r="C85" t="str">
            <v>Otros activos</v>
          </cell>
        </row>
        <row r="86">
          <cell r="B86" t="str">
            <v>Pasivos de corto plazo</v>
          </cell>
        </row>
        <row r="87">
          <cell r="C87" t="str">
            <v>Créditos comerciales</v>
          </cell>
        </row>
        <row r="88">
          <cell r="C88" t="str">
            <v>Préstamos</v>
          </cell>
        </row>
        <row r="89">
          <cell r="C89" t="str">
            <v>Moneda y depósitos</v>
          </cell>
        </row>
        <row r="90">
          <cell r="C90" t="str">
            <v>Otros pasivos</v>
          </cell>
        </row>
        <row r="92">
          <cell r="E92" t="str">
            <v>CONTROLES</v>
          </cell>
        </row>
        <row r="94">
          <cell r="E94" t="str">
            <v>CTA. CTE.</v>
          </cell>
        </row>
        <row r="95">
          <cell r="F95" t="str">
            <v>Bienes</v>
          </cell>
        </row>
        <row r="96">
          <cell r="F96" t="str">
            <v>Servicios</v>
          </cell>
        </row>
        <row r="97">
          <cell r="F97" t="str">
            <v>Renta</v>
          </cell>
        </row>
        <row r="98">
          <cell r="F98" t="str">
            <v>Transferencias</v>
          </cell>
        </row>
        <row r="99">
          <cell r="E99" t="str">
            <v>CTA. CAPITAL Y FINANCIERA</v>
          </cell>
        </row>
        <row r="100">
          <cell r="F100" t="str">
            <v>Inversión Directa</v>
          </cell>
        </row>
        <row r="101">
          <cell r="F101" t="str">
            <v>Inversión de Cartera</v>
          </cell>
        </row>
        <row r="102">
          <cell r="F102" t="str">
            <v>Instrumentos Financieros Derivados</v>
          </cell>
        </row>
        <row r="103">
          <cell r="F103" t="str">
            <v>Otra Inversión</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999"/>
      <sheetName val="1999_cuad_ofi"/>
      <sheetName val="2000"/>
      <sheetName val="2000_cuad_ofi "/>
      <sheetName val="2001"/>
      <sheetName val="2001_cuad_ofi"/>
      <sheetName val="#¡REF"/>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999"/>
      <sheetName val="1999_cuad_ofi"/>
      <sheetName val="2000"/>
      <sheetName val="2000_cuad_ofi "/>
      <sheetName val="2001"/>
      <sheetName val="2001_cuad_ofi"/>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página 05"/>
      <sheetName val="páginas 06 y 07"/>
      <sheetName val="página 08"/>
      <sheetName val="Página 08A"/>
      <sheetName val="páginas 09 y 10"/>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quincenal"/>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erie_BP_neta"/>
      <sheetName val="serie_BP_bruta"/>
      <sheetName val="serie_X_Bienes"/>
      <sheetName val="serie_cobre"/>
      <sheetName val="serie_M_Bienes"/>
      <sheetName val="serie_petr"/>
      <sheetName val="serie_var%exp_imp"/>
      <sheetName val="serie_servicios"/>
      <sheetName val="serie_renta"/>
      <sheetName val="series_transf._corr"/>
      <sheetName val="serie_cta_cap_fin"/>
      <sheetName val="serie_reservas"/>
      <sheetName val="PII"/>
      <sheetName val="serie_tasas"/>
    </sheetNames>
    <sheetDataSet>
      <sheetData sheetId="1">
        <row r="1">
          <cell r="A1" t="str">
            <v>BALANZA DE PAGOS: SERIE BRUTA MENSUAL 2003</v>
          </cell>
          <cell r="AN1" t="str">
            <v>BALANZA DE PAGOS: SERIE BRUTA MENSUAL 2003</v>
          </cell>
        </row>
        <row r="2">
          <cell r="A2" t="str">
            <v>(Millones de dólares)</v>
          </cell>
          <cell r="AN2" t="str">
            <v>(Millones de dólares)</v>
          </cell>
        </row>
        <row r="6">
          <cell r="H6" t="str">
            <v>Enero</v>
          </cell>
          <cell r="L6" t="str">
            <v>Febrero</v>
          </cell>
          <cell r="P6" t="str">
            <v>Marzo</v>
          </cell>
          <cell r="T6" t="str">
            <v>I. TRIM.</v>
          </cell>
          <cell r="X6" t="str">
            <v>Abril</v>
          </cell>
          <cell r="AB6" t="str">
            <v>Mayo</v>
          </cell>
          <cell r="AF6" t="str">
            <v>Junio</v>
          </cell>
          <cell r="AJ6" t="str">
            <v>II. TRIM.</v>
          </cell>
          <cell r="AN6" t="str">
            <v>Julio</v>
          </cell>
          <cell r="AR6" t="str">
            <v>Agosto</v>
          </cell>
          <cell r="AV6" t="str">
            <v>Septiembre</v>
          </cell>
          <cell r="AZ6" t="str">
            <v>III. TRIM.</v>
          </cell>
          <cell r="BD6" t="str">
            <v>Octubre</v>
          </cell>
          <cell r="BH6" t="str">
            <v>Noviembre</v>
          </cell>
          <cell r="BL6" t="str">
            <v>Diciembre</v>
          </cell>
          <cell r="BP6" t="str">
            <v>IV. TRIM.</v>
          </cell>
          <cell r="BT6" t="str">
            <v>TOTAL AÑO</v>
          </cell>
        </row>
        <row r="7">
          <cell r="A7" t="str">
            <v>ESPECIFICACIÓN</v>
          </cell>
          <cell r="H7" t="str">
            <v>Créditos</v>
          </cell>
          <cell r="I7" t="str">
            <v>Débitos</v>
          </cell>
          <cell r="J7" t="str">
            <v>Saldo</v>
          </cell>
          <cell r="L7" t="str">
            <v>Créditos</v>
          </cell>
          <cell r="M7" t="str">
            <v>Débitos</v>
          </cell>
          <cell r="N7" t="str">
            <v>Saldo</v>
          </cell>
          <cell r="P7" t="str">
            <v>Créditos</v>
          </cell>
          <cell r="Q7" t="str">
            <v>Débitos</v>
          </cell>
          <cell r="R7" t="str">
            <v>Saldo</v>
          </cell>
          <cell r="T7" t="str">
            <v>Créditos</v>
          </cell>
          <cell r="U7" t="str">
            <v>Débitos</v>
          </cell>
          <cell r="V7" t="str">
            <v>Saldo</v>
          </cell>
          <cell r="X7" t="str">
            <v>Créditos</v>
          </cell>
          <cell r="Y7" t="str">
            <v>Débitos</v>
          </cell>
          <cell r="Z7" t="str">
            <v>Saldo</v>
          </cell>
          <cell r="AB7" t="str">
            <v>Créditos</v>
          </cell>
          <cell r="AC7" t="str">
            <v>Débitos</v>
          </cell>
          <cell r="AD7" t="str">
            <v>Saldo</v>
          </cell>
        </row>
        <row r="10">
          <cell r="A10" t="str">
            <v>1. CUENTA CORRIENTE</v>
          </cell>
          <cell r="H10">
            <v>2492.1918106305093</v>
          </cell>
          <cell r="I10">
            <v>2528.2610788466222</v>
          </cell>
          <cell r="J10">
            <v>-36.06926821611296</v>
          </cell>
          <cell r="L10">
            <v>2090.60850315535</v>
          </cell>
          <cell r="M10">
            <v>2026.1377120914763</v>
          </cell>
          <cell r="N10">
            <v>64.47079106387355</v>
          </cell>
          <cell r="P10">
            <v>2359.045090908737</v>
          </cell>
          <cell r="Q10">
            <v>2127.4809845320397</v>
          </cell>
          <cell r="R10">
            <v>231.5641063766975</v>
          </cell>
          <cell r="T10">
            <v>6941.845404694598</v>
          </cell>
          <cell r="U10">
            <v>6681.879775470138</v>
          </cell>
          <cell r="V10">
            <v>259.9656292244599</v>
          </cell>
          <cell r="X10">
            <v>2390.5972156508933</v>
          </cell>
          <cell r="Y10">
            <v>2402.5386539377787</v>
          </cell>
          <cell r="Z10">
            <v>-11.941438286885386</v>
          </cell>
          <cell r="AB10">
            <v>2283.0520260625767</v>
          </cell>
          <cell r="AC10">
            <v>2312.7880013038466</v>
          </cell>
          <cell r="AD10">
            <v>-29.735975241269898</v>
          </cell>
        </row>
        <row r="12">
          <cell r="B12" t="str">
            <v>A. BIENES Y SERVICIOS</v>
          </cell>
          <cell r="H12">
            <v>2328.325935342166</v>
          </cell>
          <cell r="I12">
            <v>2121.271474481411</v>
          </cell>
          <cell r="J12">
            <v>207.05446086075472</v>
          </cell>
          <cell r="L12">
            <v>1953.5636472444498</v>
          </cell>
          <cell r="M12">
            <v>1754.9540458050396</v>
          </cell>
          <cell r="N12">
            <v>198.6096014394102</v>
          </cell>
          <cell r="P12">
            <v>2222.353440529555</v>
          </cell>
          <cell r="Q12">
            <v>1771.9388168108026</v>
          </cell>
          <cell r="R12">
            <v>450.4146237187524</v>
          </cell>
          <cell r="T12">
            <v>6504.2430231161725</v>
          </cell>
          <cell r="U12">
            <v>5648.164337097253</v>
          </cell>
          <cell r="V12">
            <v>856.0786860189191</v>
          </cell>
          <cell r="X12">
            <v>2260.9565657545786</v>
          </cell>
          <cell r="Y12">
            <v>2048.8860250829994</v>
          </cell>
          <cell r="Z12">
            <v>212.07054067157924</v>
          </cell>
          <cell r="AB12">
            <v>2112.7913738316697</v>
          </cell>
          <cell r="AC12">
            <v>1940.9934480201264</v>
          </cell>
          <cell r="AD12">
            <v>171.79792581154334</v>
          </cell>
        </row>
        <row r="13">
          <cell r="C13" t="str">
            <v>a. Bienes</v>
          </cell>
          <cell r="H13">
            <v>1893.18756553</v>
          </cell>
          <cell r="I13">
            <v>1627.6000000000001</v>
          </cell>
          <cell r="J13">
            <v>265.5875655299999</v>
          </cell>
          <cell r="L13">
            <v>1576.62555063</v>
          </cell>
          <cell r="M13">
            <v>1299.9</v>
          </cell>
          <cell r="N13">
            <v>276.7255506299998</v>
          </cell>
          <cell r="P13">
            <v>1806.012918530001</v>
          </cell>
          <cell r="Q13">
            <v>1327.4999999999998</v>
          </cell>
          <cell r="R13">
            <v>478.5129185300011</v>
          </cell>
          <cell r="T13">
            <v>5275.826034690002</v>
          </cell>
          <cell r="U13">
            <v>4255</v>
          </cell>
          <cell r="V13">
            <v>1020.8260346900024</v>
          </cell>
          <cell r="X13">
            <v>1851.3044179500007</v>
          </cell>
          <cell r="Y13">
            <v>1587.4</v>
          </cell>
          <cell r="Z13">
            <v>263.9044179500006</v>
          </cell>
          <cell r="AB13">
            <v>1786.8412452499997</v>
          </cell>
          <cell r="AC13">
            <v>1498.3</v>
          </cell>
          <cell r="AD13">
            <v>288.54124524999975</v>
          </cell>
        </row>
        <row r="14">
          <cell r="D14" t="str">
            <v> Mercancías Generales</v>
          </cell>
          <cell r="H14">
            <v>1857.2577714400002</v>
          </cell>
          <cell r="I14">
            <v>1598.4</v>
          </cell>
          <cell r="J14">
            <v>258.8577714400001</v>
          </cell>
          <cell r="L14">
            <v>1545.0774562</v>
          </cell>
          <cell r="M14">
            <v>1275</v>
          </cell>
          <cell r="N14">
            <v>270.0774561999999</v>
          </cell>
          <cell r="P14">
            <v>1774.975802790001</v>
          </cell>
          <cell r="Q14">
            <v>1299.1</v>
          </cell>
          <cell r="R14">
            <v>475.875802790001</v>
          </cell>
          <cell r="T14">
            <v>5177.311030430002</v>
          </cell>
          <cell r="U14">
            <v>4172.5</v>
          </cell>
          <cell r="V14">
            <v>1004.8110304300017</v>
          </cell>
          <cell r="X14">
            <v>1830.2819643500009</v>
          </cell>
          <cell r="Y14">
            <v>1560.2</v>
          </cell>
          <cell r="Z14">
            <v>270.0819643500008</v>
          </cell>
          <cell r="AB14">
            <v>1738.9896430999997</v>
          </cell>
          <cell r="AC14">
            <v>1472</v>
          </cell>
          <cell r="AD14">
            <v>266.98964309999974</v>
          </cell>
        </row>
        <row r="15">
          <cell r="F15" t="str">
            <v>Régimen general</v>
          </cell>
          <cell r="H15">
            <v>1797.4577714400002</v>
          </cell>
          <cell r="I15">
            <v>1529.4</v>
          </cell>
          <cell r="J15">
            <v>268.0577714400001</v>
          </cell>
          <cell r="L15">
            <v>1490.3774561999999</v>
          </cell>
          <cell r="M15">
            <v>1202.8</v>
          </cell>
          <cell r="N15">
            <v>287.5774561999999</v>
          </cell>
          <cell r="P15">
            <v>1716.175802790001</v>
          </cell>
          <cell r="Q15">
            <v>1228.8</v>
          </cell>
          <cell r="R15">
            <v>487.375802790001</v>
          </cell>
          <cell r="T15">
            <v>5004.0110304300015</v>
          </cell>
          <cell r="U15">
            <v>3961</v>
          </cell>
          <cell r="V15">
            <v>1043.0110304300015</v>
          </cell>
          <cell r="X15">
            <v>1771.0819643500008</v>
          </cell>
          <cell r="Y15">
            <v>1488.4</v>
          </cell>
          <cell r="Z15">
            <v>282.6819643500007</v>
          </cell>
          <cell r="AB15">
            <v>1660.6896430999998</v>
          </cell>
          <cell r="AC15">
            <v>1351</v>
          </cell>
          <cell r="AD15">
            <v>309.6896430999998</v>
          </cell>
        </row>
        <row r="16">
          <cell r="F16" t="str">
            <v>Zona Franca</v>
          </cell>
          <cell r="H16">
            <v>59.8</v>
          </cell>
          <cell r="I16">
            <v>69</v>
          </cell>
          <cell r="J16">
            <v>-9.200000000000003</v>
          </cell>
          <cell r="L16">
            <v>54.7</v>
          </cell>
          <cell r="M16">
            <v>72.2</v>
          </cell>
          <cell r="N16">
            <v>-17.5</v>
          </cell>
          <cell r="P16">
            <v>58.8</v>
          </cell>
          <cell r="Q16">
            <v>70.3</v>
          </cell>
          <cell r="R16">
            <v>-11.5</v>
          </cell>
          <cell r="T16">
            <v>173.3</v>
          </cell>
          <cell r="U16">
            <v>211.5</v>
          </cell>
          <cell r="V16">
            <v>-38.19999999999999</v>
          </cell>
          <cell r="X16">
            <v>59.2</v>
          </cell>
          <cell r="Y16">
            <v>71.8</v>
          </cell>
          <cell r="Z16">
            <v>-12.599999999999994</v>
          </cell>
          <cell r="AB16">
            <v>78.3</v>
          </cell>
          <cell r="AC16">
            <v>121</v>
          </cell>
          <cell r="AD16">
            <v>-42.7</v>
          </cell>
        </row>
        <row r="17">
          <cell r="D17" t="str">
            <v> Reparaciones de bienes</v>
          </cell>
          <cell r="H17">
            <v>0.1</v>
          </cell>
          <cell r="I17">
            <v>4.7</v>
          </cell>
          <cell r="J17">
            <v>-4.6000000000000005</v>
          </cell>
          <cell r="L17">
            <v>0.1</v>
          </cell>
          <cell r="M17">
            <v>4</v>
          </cell>
          <cell r="N17">
            <v>-3.9</v>
          </cell>
          <cell r="P17">
            <v>0.1</v>
          </cell>
          <cell r="Q17">
            <v>4.6</v>
          </cell>
          <cell r="R17">
            <v>-4.5</v>
          </cell>
          <cell r="T17">
            <v>0.30000000000000004</v>
          </cell>
          <cell r="U17">
            <v>13.299999999999999</v>
          </cell>
          <cell r="V17">
            <v>-12.999999999999998</v>
          </cell>
          <cell r="X17">
            <v>0</v>
          </cell>
          <cell r="Y17">
            <v>4.3</v>
          </cell>
          <cell r="Z17">
            <v>-4.3</v>
          </cell>
          <cell r="AB17">
            <v>0.1</v>
          </cell>
          <cell r="AC17">
            <v>4.2</v>
          </cell>
          <cell r="AD17">
            <v>-4.1000000000000005</v>
          </cell>
        </row>
        <row r="18">
          <cell r="D18" t="str">
            <v>Bienes adquiridos en puerto por medios de transporte</v>
          </cell>
          <cell r="H18">
            <v>9.200000000000001</v>
          </cell>
          <cell r="I18">
            <v>24.5</v>
          </cell>
          <cell r="J18">
            <v>-15.299999999999999</v>
          </cell>
          <cell r="L18">
            <v>8.9</v>
          </cell>
          <cell r="M18">
            <v>20.9</v>
          </cell>
          <cell r="N18">
            <v>-11.999999999999998</v>
          </cell>
          <cell r="P18">
            <v>9.5</v>
          </cell>
          <cell r="Q18">
            <v>23.8</v>
          </cell>
          <cell r="R18">
            <v>-14.3</v>
          </cell>
          <cell r="T18">
            <v>27.6</v>
          </cell>
          <cell r="U18">
            <v>69.2</v>
          </cell>
          <cell r="V18">
            <v>-41.6</v>
          </cell>
          <cell r="X18">
            <v>8.1</v>
          </cell>
          <cell r="Y18">
            <v>22.9</v>
          </cell>
          <cell r="Z18">
            <v>-14.799999999999999</v>
          </cell>
          <cell r="AB18">
            <v>7.4</v>
          </cell>
          <cell r="AC18">
            <v>22.1</v>
          </cell>
          <cell r="AD18">
            <v>-14.700000000000001</v>
          </cell>
        </row>
        <row r="19">
          <cell r="D19" t="str">
            <v>Oro no monetario</v>
          </cell>
          <cell r="H19">
            <v>26.62979409</v>
          </cell>
          <cell r="I19">
            <v>0</v>
          </cell>
          <cell r="J19">
            <v>26.62979409</v>
          </cell>
          <cell r="L19">
            <v>22.54809443</v>
          </cell>
          <cell r="M19">
            <v>0</v>
          </cell>
          <cell r="N19">
            <v>22.54809443</v>
          </cell>
          <cell r="P19">
            <v>21.437115740000003</v>
          </cell>
          <cell r="Q19">
            <v>0</v>
          </cell>
          <cell r="R19">
            <v>21.437115740000003</v>
          </cell>
          <cell r="T19">
            <v>70.61500426</v>
          </cell>
          <cell r="U19">
            <v>0</v>
          </cell>
          <cell r="V19">
            <v>70.61500426</v>
          </cell>
          <cell r="X19">
            <v>12.9224536</v>
          </cell>
          <cell r="Y19">
            <v>0</v>
          </cell>
          <cell r="Z19">
            <v>12.9224536</v>
          </cell>
          <cell r="AB19">
            <v>40.351602150000005</v>
          </cell>
          <cell r="AC19">
            <v>0</v>
          </cell>
          <cell r="AD19">
            <v>40.351602150000005</v>
          </cell>
        </row>
        <row r="20">
          <cell r="H20">
            <v>9.3</v>
          </cell>
          <cell r="I20">
            <v>29.2</v>
          </cell>
          <cell r="L20">
            <v>9</v>
          </cell>
          <cell r="M20">
            <v>24.9</v>
          </cell>
          <cell r="P20">
            <v>9.6</v>
          </cell>
          <cell r="Q20">
            <v>28.4</v>
          </cell>
          <cell r="T20">
            <v>27.900000000000002</v>
          </cell>
          <cell r="U20">
            <v>82.5</v>
          </cell>
          <cell r="X20">
            <v>8.1</v>
          </cell>
          <cell r="Y20">
            <v>27.2</v>
          </cell>
          <cell r="AB20">
            <v>7.5</v>
          </cell>
          <cell r="AC20">
            <v>26.3</v>
          </cell>
        </row>
        <row r="21">
          <cell r="C21" t="str">
            <v>b. Servicios</v>
          </cell>
          <cell r="H21">
            <v>435.138369812166</v>
          </cell>
          <cell r="I21">
            <v>493.6714744814109</v>
          </cell>
          <cell r="J21">
            <v>-58.53310466924489</v>
          </cell>
          <cell r="L21">
            <v>376.93809661444993</v>
          </cell>
          <cell r="M21">
            <v>455.05404580503955</v>
          </cell>
          <cell r="N21">
            <v>-78.11594919058962</v>
          </cell>
          <cell r="P21">
            <v>416.3405219995542</v>
          </cell>
          <cell r="Q21">
            <v>444.4388168108029</v>
          </cell>
          <cell r="R21">
            <v>-28.098294811248707</v>
          </cell>
          <cell r="T21">
            <v>1228.41698842617</v>
          </cell>
          <cell r="U21">
            <v>1393.1643370972533</v>
          </cell>
          <cell r="V21">
            <v>-164.74734867108327</v>
          </cell>
          <cell r="X21">
            <v>409.6521478045781</v>
          </cell>
          <cell r="Y21">
            <v>461.48602508299905</v>
          </cell>
          <cell r="Z21">
            <v>-51.83387727842097</v>
          </cell>
          <cell r="AB21">
            <v>325.9501285816702</v>
          </cell>
          <cell r="AC21">
            <v>442.6934480201264</v>
          </cell>
          <cell r="AD21">
            <v>-116.74331943845624</v>
          </cell>
        </row>
        <row r="22">
          <cell r="D22" t="str">
            <v>Transportes</v>
          </cell>
          <cell r="H22">
            <v>214.3685964996284</v>
          </cell>
          <cell r="I22">
            <v>214.09153564381137</v>
          </cell>
          <cell r="J22">
            <v>0.2770608558170409</v>
          </cell>
          <cell r="L22">
            <v>177.344161150261</v>
          </cell>
          <cell r="M22">
            <v>166.60160904211585</v>
          </cell>
          <cell r="N22">
            <v>10.742552108145134</v>
          </cell>
          <cell r="P22">
            <v>234.67148979924627</v>
          </cell>
          <cell r="Q22">
            <v>185.96832318421414</v>
          </cell>
          <cell r="R22">
            <v>48.70316661503213</v>
          </cell>
          <cell r="T22">
            <v>626.3842474491357</v>
          </cell>
          <cell r="U22">
            <v>566.6614678701413</v>
          </cell>
          <cell r="V22">
            <v>59.72277957899439</v>
          </cell>
          <cell r="X22">
            <v>251.87409122388547</v>
          </cell>
          <cell r="Y22">
            <v>228.21911937468747</v>
          </cell>
          <cell r="Z22">
            <v>23.654971849198006</v>
          </cell>
          <cell r="AB22">
            <v>184.66306899642487</v>
          </cell>
          <cell r="AC22">
            <v>202.4721806112573</v>
          </cell>
          <cell r="AD22">
            <v>-17.80911161483243</v>
          </cell>
        </row>
        <row r="23">
          <cell r="D23" t="str">
            <v>Viajes</v>
          </cell>
          <cell r="H23">
            <v>119.27752420111607</v>
          </cell>
          <cell r="I23">
            <v>85.3</v>
          </cell>
          <cell r="J23">
            <v>33.97752420111607</v>
          </cell>
          <cell r="L23">
            <v>106.17704704166098</v>
          </cell>
          <cell r="M23">
            <v>96.3</v>
          </cell>
          <cell r="N23">
            <v>9.877047041660987</v>
          </cell>
          <cell r="P23">
            <v>88.85500020914371</v>
          </cell>
          <cell r="Q23">
            <v>58.5</v>
          </cell>
          <cell r="R23">
            <v>30.35500020914371</v>
          </cell>
          <cell r="T23">
            <v>314.30957145192076</v>
          </cell>
          <cell r="U23">
            <v>240.1</v>
          </cell>
          <cell r="V23">
            <v>74.20957145192077</v>
          </cell>
          <cell r="X23">
            <v>60.4</v>
          </cell>
          <cell r="Y23">
            <v>56.6</v>
          </cell>
          <cell r="Z23">
            <v>3.799999999999997</v>
          </cell>
          <cell r="AB23">
            <v>44.264</v>
          </cell>
          <cell r="AC23">
            <v>62.5</v>
          </cell>
          <cell r="AD23">
            <v>-18.235999999999997</v>
          </cell>
        </row>
        <row r="24">
          <cell r="D24" t="str">
            <v>Otros</v>
          </cell>
          <cell r="H24">
            <v>101.49224911142151</v>
          </cell>
          <cell r="I24">
            <v>194.2799388375995</v>
          </cell>
          <cell r="J24">
            <v>-92.78768972617799</v>
          </cell>
          <cell r="L24">
            <v>93.41688842252793</v>
          </cell>
          <cell r="M24">
            <v>192.1524367629237</v>
          </cell>
          <cell r="N24">
            <v>-98.73554834039578</v>
          </cell>
          <cell r="P24">
            <v>92.81403199116423</v>
          </cell>
          <cell r="Q24">
            <v>199.97049362658876</v>
          </cell>
          <cell r="R24">
            <v>-107.15646163542453</v>
          </cell>
          <cell r="T24">
            <v>287.7231695251137</v>
          </cell>
          <cell r="U24">
            <v>586.402869227112</v>
          </cell>
          <cell r="V24">
            <v>-298.6796997019983</v>
          </cell>
          <cell r="X24">
            <v>97.37805658069261</v>
          </cell>
          <cell r="Y24">
            <v>176.66690570831156</v>
          </cell>
          <cell r="Z24">
            <v>-79.28884912761895</v>
          </cell>
          <cell r="AB24">
            <v>97.02305958524532</v>
          </cell>
          <cell r="AC24">
            <v>177.72126740886912</v>
          </cell>
          <cell r="AD24">
            <v>-80.6982078236238</v>
          </cell>
        </row>
        <row r="26">
          <cell r="B26" t="str">
            <v>B. RENTA</v>
          </cell>
          <cell r="H26">
            <v>95.91240616126785</v>
          </cell>
          <cell r="I26">
            <v>382.0926520832769</v>
          </cell>
          <cell r="J26">
            <v>-286.180245922009</v>
          </cell>
          <cell r="L26">
            <v>87.71183364503162</v>
          </cell>
          <cell r="M26">
            <v>242.71300423140136</v>
          </cell>
          <cell r="N26">
            <v>-155.00117058636974</v>
          </cell>
          <cell r="P26">
            <v>85.91795113742697</v>
          </cell>
          <cell r="Q26">
            <v>327.6327203369034</v>
          </cell>
          <cell r="R26">
            <v>-241.71476919947642</v>
          </cell>
          <cell r="T26">
            <v>269.5421909437265</v>
          </cell>
          <cell r="U26">
            <v>952.4383766515815</v>
          </cell>
          <cell r="V26">
            <v>-682.896185707855</v>
          </cell>
          <cell r="X26">
            <v>87.2099583053562</v>
          </cell>
          <cell r="Y26">
            <v>330.57288697250704</v>
          </cell>
          <cell r="Z26">
            <v>-243.36292866715084</v>
          </cell>
          <cell r="AB26">
            <v>100.93825857447172</v>
          </cell>
          <cell r="AC26">
            <v>348.8068434868993</v>
          </cell>
          <cell r="AD26">
            <v>-247.8685849124276</v>
          </cell>
        </row>
        <row r="27">
          <cell r="D27" t="str">
            <v> Remuneración de empleados</v>
          </cell>
          <cell r="H27">
            <v>1</v>
          </cell>
          <cell r="I27">
            <v>1.3</v>
          </cell>
          <cell r="J27">
            <v>-0.30000000000000004</v>
          </cell>
          <cell r="L27">
            <v>1</v>
          </cell>
          <cell r="M27">
            <v>1.3</v>
          </cell>
          <cell r="N27">
            <v>-0.30000000000000004</v>
          </cell>
          <cell r="P27">
            <v>1.1</v>
          </cell>
          <cell r="Q27">
            <v>1.3</v>
          </cell>
          <cell r="R27">
            <v>-0.19999999999999996</v>
          </cell>
          <cell r="T27">
            <v>3.1</v>
          </cell>
          <cell r="U27">
            <v>3.9000000000000004</v>
          </cell>
          <cell r="V27">
            <v>-0.8000000000000003</v>
          </cell>
          <cell r="X27">
            <v>1</v>
          </cell>
          <cell r="Y27">
            <v>1.3</v>
          </cell>
          <cell r="Z27">
            <v>-0.30000000000000004</v>
          </cell>
          <cell r="AB27">
            <v>1</v>
          </cell>
          <cell r="AC27">
            <v>1.3</v>
          </cell>
          <cell r="AD27">
            <v>-0.30000000000000004</v>
          </cell>
        </row>
        <row r="28">
          <cell r="D28" t="str">
            <v>Renta de la inversión</v>
          </cell>
          <cell r="H28">
            <v>94.91240616126785</v>
          </cell>
          <cell r="I28">
            <v>380.7926520832769</v>
          </cell>
          <cell r="J28">
            <v>-285.88024592200907</v>
          </cell>
          <cell r="L28">
            <v>86.71183364503162</v>
          </cell>
          <cell r="M28">
            <v>241.41300423140135</v>
          </cell>
          <cell r="N28">
            <v>-154.70117058636973</v>
          </cell>
          <cell r="P28">
            <v>84.81795113742697</v>
          </cell>
          <cell r="Q28">
            <v>326.3327203369034</v>
          </cell>
          <cell r="R28">
            <v>-241.5147691994764</v>
          </cell>
          <cell r="T28">
            <v>266.4421909437265</v>
          </cell>
          <cell r="U28">
            <v>948.5383766515815</v>
          </cell>
          <cell r="V28">
            <v>-682.096185707855</v>
          </cell>
          <cell r="X28">
            <v>86.2099583053562</v>
          </cell>
          <cell r="Y28">
            <v>329.272886972507</v>
          </cell>
          <cell r="Z28">
            <v>-243.06292866715083</v>
          </cell>
          <cell r="AB28">
            <v>99.93825857447172</v>
          </cell>
          <cell r="AC28">
            <v>347.5068434868993</v>
          </cell>
          <cell r="AD28">
            <v>-247.56858491242758</v>
          </cell>
        </row>
        <row r="29">
          <cell r="E29" t="str">
            <v>Inversión directa</v>
          </cell>
          <cell r="H29">
            <v>33.31501052666666</v>
          </cell>
          <cell r="I29">
            <v>218.13603603613998</v>
          </cell>
          <cell r="J29">
            <v>-184.82102550947332</v>
          </cell>
          <cell r="L29">
            <v>33.03783034666667</v>
          </cell>
          <cell r="M29">
            <v>213.97499999999997</v>
          </cell>
          <cell r="N29">
            <v>-180.93716965333329</v>
          </cell>
          <cell r="P29">
            <v>33.17697450666667</v>
          </cell>
          <cell r="Q29">
            <v>227.84703495097997</v>
          </cell>
          <cell r="R29">
            <v>-194.67006044431332</v>
          </cell>
          <cell r="T29">
            <v>99.52981537999999</v>
          </cell>
          <cell r="U29">
            <v>659.9580709871199</v>
          </cell>
          <cell r="V29">
            <v>-560.4282556071199</v>
          </cell>
          <cell r="X29">
            <v>33.09806634666666</v>
          </cell>
          <cell r="Y29">
            <v>209.68024441385333</v>
          </cell>
          <cell r="Z29">
            <v>-176.58217806718667</v>
          </cell>
          <cell r="AB29">
            <v>41.97152554333333</v>
          </cell>
          <cell r="AC29">
            <v>221.85714659994</v>
          </cell>
          <cell r="AD29">
            <v>-179.88562105660668</v>
          </cell>
        </row>
        <row r="30">
          <cell r="F30" t="str">
            <v>En el extranjero</v>
          </cell>
          <cell r="H30">
            <v>33.31501052666666</v>
          </cell>
          <cell r="I30">
            <v>0</v>
          </cell>
          <cell r="J30">
            <v>33.31501052666666</v>
          </cell>
          <cell r="L30">
            <v>33.03783034666667</v>
          </cell>
          <cell r="M30">
            <v>0</v>
          </cell>
          <cell r="N30">
            <v>33.03783034666667</v>
          </cell>
          <cell r="P30">
            <v>33.17697450666667</v>
          </cell>
          <cell r="Q30">
            <v>0</v>
          </cell>
          <cell r="R30">
            <v>33.17697450666667</v>
          </cell>
          <cell r="T30">
            <v>99.52981537999999</v>
          </cell>
          <cell r="U30">
            <v>0</v>
          </cell>
          <cell r="V30">
            <v>99.52981537999999</v>
          </cell>
          <cell r="X30">
            <v>33.09806634666666</v>
          </cell>
          <cell r="Y30">
            <v>0</v>
          </cell>
          <cell r="Z30">
            <v>33.09806634666666</v>
          </cell>
          <cell r="AB30">
            <v>33.300858876666666</v>
          </cell>
          <cell r="AC30">
            <v>0</v>
          </cell>
          <cell r="AD30">
            <v>33.300858876666666</v>
          </cell>
        </row>
        <row r="31">
          <cell r="F31" t="str">
            <v>En Chile</v>
          </cell>
          <cell r="H31">
            <v>0</v>
          </cell>
          <cell r="I31">
            <v>218.13603603613998</v>
          </cell>
          <cell r="J31">
            <v>-218.13603603613998</v>
          </cell>
          <cell r="L31">
            <v>0</v>
          </cell>
          <cell r="M31">
            <v>213.97499999999997</v>
          </cell>
          <cell r="N31">
            <v>-213.97499999999997</v>
          </cell>
          <cell r="P31">
            <v>0</v>
          </cell>
          <cell r="Q31">
            <v>227.84703495097997</v>
          </cell>
          <cell r="R31">
            <v>-227.84703495097997</v>
          </cell>
          <cell r="T31">
            <v>0</v>
          </cell>
          <cell r="U31">
            <v>659.9580709871199</v>
          </cell>
          <cell r="V31">
            <v>-659.9580709871199</v>
          </cell>
          <cell r="X31">
            <v>0</v>
          </cell>
          <cell r="Y31">
            <v>209.68024441385333</v>
          </cell>
          <cell r="Z31">
            <v>-209.68024441385333</v>
          </cell>
          <cell r="AB31">
            <v>8.670666666666664</v>
          </cell>
          <cell r="AC31">
            <v>221.85714659994</v>
          </cell>
          <cell r="AD31">
            <v>-213.18647993327332</v>
          </cell>
        </row>
        <row r="32">
          <cell r="E32" t="str">
            <v>Inversión de cartera</v>
          </cell>
          <cell r="H32">
            <v>17.464805420668952</v>
          </cell>
          <cell r="I32">
            <v>115.23347434395734</v>
          </cell>
          <cell r="J32">
            <v>-97.76866892328839</v>
          </cell>
          <cell r="L32">
            <v>15.86294292971451</v>
          </cell>
          <cell r="M32">
            <v>3.88688524456</v>
          </cell>
          <cell r="N32">
            <v>11.97605768515451</v>
          </cell>
          <cell r="P32">
            <v>11.693698264423093</v>
          </cell>
          <cell r="Q32">
            <v>49.06984682964</v>
          </cell>
          <cell r="R32">
            <v>-37.37614856521691</v>
          </cell>
          <cell r="T32">
            <v>45.02144661480656</v>
          </cell>
          <cell r="U32">
            <v>168.19020641815735</v>
          </cell>
          <cell r="V32">
            <v>-123.16875980335078</v>
          </cell>
          <cell r="X32">
            <v>14.17165674744526</v>
          </cell>
          <cell r="Y32">
            <v>75.5380933454</v>
          </cell>
          <cell r="Z32">
            <v>-61.36643659795474</v>
          </cell>
          <cell r="AB32">
            <v>15.888893026218806</v>
          </cell>
          <cell r="AC32">
            <v>70.2317629886</v>
          </cell>
          <cell r="AD32">
            <v>-54.34286996238119</v>
          </cell>
        </row>
        <row r="33">
          <cell r="F33" t="str">
            <v>Dividendos</v>
          </cell>
          <cell r="H33">
            <v>3.6906019999999997</v>
          </cell>
          <cell r="I33">
            <v>5.82823814284</v>
          </cell>
          <cell r="J33">
            <v>-2.1376361428400004</v>
          </cell>
          <cell r="L33">
            <v>8.30038057</v>
          </cell>
          <cell r="M33">
            <v>1.3721652445599999</v>
          </cell>
          <cell r="N33">
            <v>6.92821532544</v>
          </cell>
          <cell r="P33">
            <v>3.5646454199999997</v>
          </cell>
          <cell r="Q33">
            <v>5.97640682964</v>
          </cell>
          <cell r="R33">
            <v>-2.4117614096400004</v>
          </cell>
          <cell r="T33">
            <v>15.55562799</v>
          </cell>
          <cell r="U33">
            <v>13.17681021704</v>
          </cell>
          <cell r="V33">
            <v>2.3788177729599997</v>
          </cell>
          <cell r="X33">
            <v>3.9856300800000004</v>
          </cell>
          <cell r="Y33">
            <v>0.8629733453999999</v>
          </cell>
          <cell r="Z33">
            <v>3.1226567346000005</v>
          </cell>
          <cell r="AB33">
            <v>7.3606608</v>
          </cell>
          <cell r="AC33">
            <v>27.3858429886</v>
          </cell>
          <cell r="AD33">
            <v>-20.0251821886</v>
          </cell>
        </row>
        <row r="34">
          <cell r="F34" t="str">
            <v>Intereses</v>
          </cell>
          <cell r="H34">
            <v>13.774203420668954</v>
          </cell>
          <cell r="I34">
            <v>109.40523620111733</v>
          </cell>
          <cell r="J34">
            <v>-95.63103278044838</v>
          </cell>
          <cell r="L34">
            <v>7.5625623597145095</v>
          </cell>
          <cell r="M34">
            <v>2.51472</v>
          </cell>
          <cell r="N34">
            <v>5.04784235971451</v>
          </cell>
          <cell r="P34">
            <v>8.129052844423093</v>
          </cell>
          <cell r="Q34">
            <v>43.09344</v>
          </cell>
          <cell r="R34">
            <v>-34.96438715557691</v>
          </cell>
          <cell r="T34">
            <v>29.465818624806555</v>
          </cell>
          <cell r="U34">
            <v>155.01339620111733</v>
          </cell>
          <cell r="V34">
            <v>-125.54757757631077</v>
          </cell>
          <cell r="X34">
            <v>10.18602666744526</v>
          </cell>
          <cell r="Y34">
            <v>74.67512</v>
          </cell>
          <cell r="Z34">
            <v>-64.48909333255475</v>
          </cell>
          <cell r="AB34">
            <v>8.528232226218806</v>
          </cell>
          <cell r="AC34">
            <v>42.84592</v>
          </cell>
          <cell r="AD34">
            <v>-34.317687773781195</v>
          </cell>
        </row>
        <row r="35">
          <cell r="E35" t="str">
            <v>Otra inversión</v>
          </cell>
          <cell r="H35">
            <v>44.13259021393224</v>
          </cell>
          <cell r="I35">
            <v>47.423141703179546</v>
          </cell>
          <cell r="J35">
            <v>-3.2905514892473064</v>
          </cell>
          <cell r="L35">
            <v>37.81106036865044</v>
          </cell>
          <cell r="M35">
            <v>23.551118986841377</v>
          </cell>
          <cell r="N35">
            <v>14.25994138180906</v>
          </cell>
          <cell r="P35">
            <v>39.94727836633722</v>
          </cell>
          <cell r="Q35">
            <v>49.41583855628341</v>
          </cell>
          <cell r="R35">
            <v>-9.468560189946189</v>
          </cell>
          <cell r="T35">
            <v>121.8909289489199</v>
          </cell>
          <cell r="U35">
            <v>120.39009924630435</v>
          </cell>
          <cell r="V35">
            <v>1.5008297026155617</v>
          </cell>
          <cell r="X35">
            <v>38.940235211244264</v>
          </cell>
          <cell r="Y35">
            <v>44.054549213253644</v>
          </cell>
          <cell r="Z35">
            <v>-5.11431400200938</v>
          </cell>
          <cell r="AB35">
            <v>42.07784000491958</v>
          </cell>
          <cell r="AC35">
            <v>55.41793389835933</v>
          </cell>
          <cell r="AD35">
            <v>-13.34009389343975</v>
          </cell>
        </row>
        <row r="37">
          <cell r="B37" t="str">
            <v>C. TRANSFERENCIAS CORRIENTES</v>
          </cell>
          <cell r="H37">
            <v>67.95346912707564</v>
          </cell>
          <cell r="I37">
            <v>24.896952281934137</v>
          </cell>
          <cell r="J37">
            <v>43.0565168451415</v>
          </cell>
          <cell r="L37">
            <v>49.33302226586808</v>
          </cell>
          <cell r="M37">
            <v>28.470662055035298</v>
          </cell>
          <cell r="N37">
            <v>20.862360210832783</v>
          </cell>
          <cell r="P37">
            <v>50.77369924175548</v>
          </cell>
          <cell r="Q37">
            <v>27.90944738433397</v>
          </cell>
          <cell r="R37">
            <v>22.86425185742151</v>
          </cell>
          <cell r="T37">
            <v>168.0601906346992</v>
          </cell>
          <cell r="U37">
            <v>81.27706172130341</v>
          </cell>
          <cell r="V37">
            <v>86.7831289133958</v>
          </cell>
          <cell r="X37">
            <v>42.43069159095816</v>
          </cell>
          <cell r="Y37">
            <v>23.079741882272376</v>
          </cell>
          <cell r="Z37">
            <v>19.350949708685786</v>
          </cell>
          <cell r="AB37">
            <v>69.32239365643547</v>
          </cell>
          <cell r="AC37">
            <v>22.98770979682081</v>
          </cell>
          <cell r="AD37">
            <v>46.33468385961466</v>
          </cell>
        </row>
        <row r="39">
          <cell r="A39" t="str">
            <v>2. CUENTA DE CAPITAL Y FINACIERA</v>
          </cell>
          <cell r="H39">
            <v>3240.027256506985</v>
          </cell>
          <cell r="I39">
            <v>3239.215912208619</v>
          </cell>
          <cell r="J39">
            <v>0.8113442983658388</v>
          </cell>
          <cell r="L39">
            <v>2021.816334353</v>
          </cell>
          <cell r="M39">
            <v>2044.3698562585016</v>
          </cell>
          <cell r="N39">
            <v>-22.55352190550161</v>
          </cell>
          <cell r="P39">
            <v>2816.7689394349995</v>
          </cell>
          <cell r="Q39">
            <v>3299.615852507287</v>
          </cell>
          <cell r="R39">
            <v>-482.8469130722874</v>
          </cell>
          <cell r="T39">
            <v>8078.612530294985</v>
          </cell>
          <cell r="U39">
            <v>8583.201620974407</v>
          </cell>
          <cell r="V39">
            <v>-504.58909067942204</v>
          </cell>
          <cell r="X39">
            <v>2740.474611100567</v>
          </cell>
          <cell r="Y39">
            <v>2676.6370011029308</v>
          </cell>
          <cell r="Z39">
            <v>63.837609997636264</v>
          </cell>
          <cell r="AB39">
            <v>2929.9556061775756</v>
          </cell>
          <cell r="AC39">
            <v>3364.983954494687</v>
          </cell>
          <cell r="AD39">
            <v>-435.0283483171115</v>
          </cell>
        </row>
        <row r="41">
          <cell r="B41" t="str">
            <v>A. CUENTA DE CAPITAL</v>
          </cell>
          <cell r="H41">
            <v>0</v>
          </cell>
          <cell r="I41">
            <v>0</v>
          </cell>
          <cell r="J41">
            <v>0</v>
          </cell>
          <cell r="L41">
            <v>0</v>
          </cell>
          <cell r="M41">
            <v>0</v>
          </cell>
          <cell r="N41">
            <v>0</v>
          </cell>
          <cell r="P41">
            <v>0</v>
          </cell>
          <cell r="Q41">
            <v>0</v>
          </cell>
          <cell r="R41">
            <v>0</v>
          </cell>
          <cell r="T41">
            <v>0</v>
          </cell>
          <cell r="U41">
            <v>0</v>
          </cell>
          <cell r="V41">
            <v>0</v>
          </cell>
          <cell r="X41">
            <v>0</v>
          </cell>
          <cell r="Y41">
            <v>0</v>
          </cell>
          <cell r="Z41">
            <v>0</v>
          </cell>
          <cell r="AB41">
            <v>0</v>
          </cell>
          <cell r="AC41">
            <v>0</v>
          </cell>
          <cell r="AD41">
            <v>0</v>
          </cell>
        </row>
        <row r="42">
          <cell r="D42" t="str">
            <v>Transferencia de capital</v>
          </cell>
          <cell r="J42">
            <v>0</v>
          </cell>
          <cell r="M42">
            <v>0</v>
          </cell>
          <cell r="R42">
            <v>0</v>
          </cell>
          <cell r="T42">
            <v>0</v>
          </cell>
          <cell r="U42">
            <v>0</v>
          </cell>
          <cell r="Z42">
            <v>0</v>
          </cell>
          <cell r="AD42">
            <v>0</v>
          </cell>
        </row>
        <row r="43">
          <cell r="D43" t="str">
            <v> Adquisición/enajenación de activos no financieros no producidos</v>
          </cell>
          <cell r="J43">
            <v>0</v>
          </cell>
          <cell r="M43">
            <v>0</v>
          </cell>
          <cell r="R43">
            <v>0</v>
          </cell>
          <cell r="T43">
            <v>0</v>
          </cell>
          <cell r="U43">
            <v>0</v>
          </cell>
          <cell r="Z43">
            <v>0</v>
          </cell>
          <cell r="AD43">
            <v>0</v>
          </cell>
        </row>
        <row r="45">
          <cell r="B45" t="str">
            <v>B. CUENTA FINANCIERA</v>
          </cell>
          <cell r="H45">
            <v>3240.027256506985</v>
          </cell>
          <cell r="I45">
            <v>3239.215912208619</v>
          </cell>
          <cell r="J45">
            <v>0.8113442983658388</v>
          </cell>
          <cell r="L45">
            <v>2021.816334353</v>
          </cell>
          <cell r="M45">
            <v>2044.3698562585016</v>
          </cell>
          <cell r="N45">
            <v>-22.55352190550161</v>
          </cell>
          <cell r="P45">
            <v>2816.7689394349995</v>
          </cell>
          <cell r="Q45">
            <v>3299.615852507287</v>
          </cell>
          <cell r="R45">
            <v>-482.8469130722874</v>
          </cell>
          <cell r="T45">
            <v>8078.612530294985</v>
          </cell>
          <cell r="U45">
            <v>8583.201620974407</v>
          </cell>
          <cell r="V45">
            <v>-504.58909067942204</v>
          </cell>
          <cell r="X45">
            <v>2740.474611100567</v>
          </cell>
          <cell r="Y45">
            <v>2676.6370011029308</v>
          </cell>
          <cell r="Z45">
            <v>63.837609997636264</v>
          </cell>
          <cell r="AB45">
            <v>2929.9556061775756</v>
          </cell>
          <cell r="AC45">
            <v>3364.983954494687</v>
          </cell>
          <cell r="AD45">
            <v>-435.0283483171115</v>
          </cell>
        </row>
        <row r="46">
          <cell r="D46" t="str">
            <v>Inversión directa</v>
          </cell>
          <cell r="H46">
            <v>624.6882430944801</v>
          </cell>
          <cell r="I46">
            <v>436.92620149019274</v>
          </cell>
          <cell r="J46">
            <v>187.76204160428733</v>
          </cell>
          <cell r="L46">
            <v>283.726578283</v>
          </cell>
          <cell r="M46">
            <v>201.38980317852946</v>
          </cell>
          <cell r="N46">
            <v>82.33677510447052</v>
          </cell>
          <cell r="P46">
            <v>505.104355125</v>
          </cell>
          <cell r="Q46">
            <v>484.41803114071627</v>
          </cell>
          <cell r="R46">
            <v>20.686323984283717</v>
          </cell>
          <cell r="T46">
            <v>1413.51917650248</v>
          </cell>
          <cell r="U46">
            <v>1122.7340358094386</v>
          </cell>
          <cell r="V46">
            <v>290.7851406930413</v>
          </cell>
          <cell r="X46">
            <v>387.18261726041334</v>
          </cell>
          <cell r="Y46">
            <v>76.16530425948635</v>
          </cell>
          <cell r="Z46">
            <v>311.017313000927</v>
          </cell>
          <cell r="AB46">
            <v>375.43042202964796</v>
          </cell>
          <cell r="AC46">
            <v>174.21598677547627</v>
          </cell>
          <cell r="AD46">
            <v>201.2144352541717</v>
          </cell>
        </row>
        <row r="47">
          <cell r="E47" t="str">
            <v>En el extranjero</v>
          </cell>
          <cell r="H47">
            <v>94.81879853000001</v>
          </cell>
          <cell r="I47">
            <v>171.27373377019276</v>
          </cell>
          <cell r="J47">
            <v>-76.45493524019275</v>
          </cell>
          <cell r="L47">
            <v>20.69312841</v>
          </cell>
          <cell r="M47">
            <v>158.08166662852943</v>
          </cell>
          <cell r="N47">
            <v>-137.38853821852945</v>
          </cell>
          <cell r="P47">
            <v>5.64748197</v>
          </cell>
          <cell r="Q47">
            <v>194.07073071071628</v>
          </cell>
          <cell r="R47">
            <v>-188.42324874071628</v>
          </cell>
          <cell r="T47">
            <v>121.15940891000001</v>
          </cell>
          <cell r="U47">
            <v>523.4261311094385</v>
          </cell>
          <cell r="V47">
            <v>-402.2667221994385</v>
          </cell>
          <cell r="X47">
            <v>49.04276702000001</v>
          </cell>
          <cell r="Y47">
            <v>70.85317121948634</v>
          </cell>
          <cell r="Z47">
            <v>-21.810404199486335</v>
          </cell>
          <cell r="AB47">
            <v>164.11414741</v>
          </cell>
          <cell r="AC47">
            <v>127.9354863588096</v>
          </cell>
          <cell r="AD47">
            <v>36.17866105119039</v>
          </cell>
        </row>
        <row r="48">
          <cell r="F48" t="str">
            <v>Acciones y otras participaciones de capital</v>
          </cell>
          <cell r="H48">
            <v>89.3934655</v>
          </cell>
          <cell r="I48">
            <v>92.95297936</v>
          </cell>
          <cell r="J48">
            <v>-3.5595138599999956</v>
          </cell>
          <cell r="L48">
            <v>17.89218072</v>
          </cell>
          <cell r="M48">
            <v>120.04287089999998</v>
          </cell>
          <cell r="N48">
            <v>-102.15069017999998</v>
          </cell>
          <cell r="P48">
            <v>0.18322319</v>
          </cell>
          <cell r="Q48">
            <v>13.91932732</v>
          </cell>
          <cell r="R48">
            <v>-13.736104130000001</v>
          </cell>
          <cell r="T48">
            <v>107.46886941000001</v>
          </cell>
          <cell r="U48">
            <v>226.91517758</v>
          </cell>
          <cell r="V48">
            <v>-119.44630817</v>
          </cell>
          <cell r="X48">
            <v>6.999795199999999</v>
          </cell>
          <cell r="Y48">
            <v>26.083341379999997</v>
          </cell>
          <cell r="Z48">
            <v>-19.08354618</v>
          </cell>
          <cell r="AB48">
            <v>154.33235133</v>
          </cell>
          <cell r="AC48">
            <v>103.36054491999998</v>
          </cell>
          <cell r="AD48">
            <v>50.97180641000001</v>
          </cell>
        </row>
        <row r="49">
          <cell r="F49" t="str">
            <v>Utilidades reinvertidas</v>
          </cell>
          <cell r="H49">
            <v>0</v>
          </cell>
          <cell r="I49">
            <v>32.540877770192765</v>
          </cell>
          <cell r="J49">
            <v>-32.540877770192765</v>
          </cell>
          <cell r="L49">
            <v>0</v>
          </cell>
          <cell r="M49">
            <v>32.475952368529455</v>
          </cell>
          <cell r="N49">
            <v>-32.475952368529455</v>
          </cell>
          <cell r="P49">
            <v>0</v>
          </cell>
          <cell r="Q49">
            <v>22.867370790716308</v>
          </cell>
          <cell r="R49">
            <v>-22.867370790716308</v>
          </cell>
          <cell r="T49">
            <v>0</v>
          </cell>
          <cell r="U49">
            <v>87.88420092943852</v>
          </cell>
          <cell r="V49">
            <v>-87.88420092943852</v>
          </cell>
          <cell r="X49">
            <v>0</v>
          </cell>
          <cell r="Y49">
            <v>27.081434979486335</v>
          </cell>
          <cell r="Z49">
            <v>-27.081434979486335</v>
          </cell>
          <cell r="AB49">
            <v>0</v>
          </cell>
          <cell r="AC49">
            <v>4.618673328809624</v>
          </cell>
          <cell r="AD49">
            <v>-4.618673328809624</v>
          </cell>
        </row>
        <row r="50">
          <cell r="F50" t="str">
            <v>Otro capital</v>
          </cell>
          <cell r="H50">
            <v>5.42533303</v>
          </cell>
          <cell r="I50">
            <v>45.77987664</v>
          </cell>
          <cell r="J50">
            <v>-40.35454361</v>
          </cell>
          <cell r="L50">
            <v>2.80094769</v>
          </cell>
          <cell r="M50">
            <v>5.562843359999999</v>
          </cell>
          <cell r="N50">
            <v>-2.7618956699999986</v>
          </cell>
          <cell r="P50">
            <v>5.464258780000001</v>
          </cell>
          <cell r="Q50">
            <v>157.28403259999996</v>
          </cell>
          <cell r="R50">
            <v>-151.81977381999997</v>
          </cell>
          <cell r="T50">
            <v>13.6905395</v>
          </cell>
          <cell r="U50">
            <v>208.62675259999997</v>
          </cell>
          <cell r="V50">
            <v>-194.93621309999997</v>
          </cell>
          <cell r="X50">
            <v>42.042971820000005</v>
          </cell>
          <cell r="Y50">
            <v>17.688394860000002</v>
          </cell>
          <cell r="Z50">
            <v>24.354576960000003</v>
          </cell>
          <cell r="AB50">
            <v>9.78179608</v>
          </cell>
          <cell r="AC50">
            <v>19.95626811</v>
          </cell>
          <cell r="AD50">
            <v>-10.17447203</v>
          </cell>
        </row>
        <row r="51">
          <cell r="E51" t="str">
            <v>En Chile</v>
          </cell>
          <cell r="H51">
            <v>529.8694445644801</v>
          </cell>
          <cell r="I51">
            <v>265.65246772</v>
          </cell>
          <cell r="J51">
            <v>264.2169768444801</v>
          </cell>
          <cell r="L51">
            <v>263.033449873</v>
          </cell>
          <cell r="M51">
            <v>43.30813655000003</v>
          </cell>
          <cell r="N51">
            <v>219.72531332299997</v>
          </cell>
          <cell r="P51">
            <v>499.456873155</v>
          </cell>
          <cell r="Q51">
            <v>290.34730043</v>
          </cell>
          <cell r="R51">
            <v>209.10957272499996</v>
          </cell>
          <cell r="T51">
            <v>1292.35976759248</v>
          </cell>
          <cell r="U51">
            <v>599.3079047000001</v>
          </cell>
          <cell r="V51">
            <v>693.0518628924799</v>
          </cell>
          <cell r="X51">
            <v>338.13985024041335</v>
          </cell>
          <cell r="Y51">
            <v>5.31213304</v>
          </cell>
          <cell r="Z51">
            <v>332.82771720041336</v>
          </cell>
          <cell r="AB51">
            <v>211.316274619648</v>
          </cell>
          <cell r="AC51">
            <v>46.28050041666667</v>
          </cell>
          <cell r="AD51">
            <v>165.03577420298132</v>
          </cell>
        </row>
        <row r="52">
          <cell r="F52" t="str">
            <v>Acciones y otras participaciones de capital</v>
          </cell>
          <cell r="H52">
            <v>129.36837759000002</v>
          </cell>
          <cell r="I52">
            <v>19.38246772</v>
          </cell>
          <cell r="J52">
            <v>109.98590987000003</v>
          </cell>
          <cell r="L52">
            <v>66.70229029000004</v>
          </cell>
          <cell r="M52">
            <v>29.57656655</v>
          </cell>
          <cell r="N52">
            <v>37.12572374000004</v>
          </cell>
          <cell r="P52">
            <v>113.85115385</v>
          </cell>
          <cell r="Q52">
            <v>83.09917942999999</v>
          </cell>
          <cell r="R52">
            <v>30.75197442000001</v>
          </cell>
          <cell r="T52">
            <v>309.92182173000003</v>
          </cell>
          <cell r="U52">
            <v>132.0582137</v>
          </cell>
          <cell r="V52">
            <v>177.86360803000002</v>
          </cell>
          <cell r="X52">
            <v>117.64609356000001</v>
          </cell>
          <cell r="Y52">
            <v>1.14513304</v>
          </cell>
          <cell r="Z52">
            <v>116.50096052</v>
          </cell>
          <cell r="AB52">
            <v>96.75565612000003</v>
          </cell>
          <cell r="AC52">
            <v>14.70583375</v>
          </cell>
          <cell r="AD52">
            <v>82.04982237000003</v>
          </cell>
        </row>
        <row r="53">
          <cell r="F53" t="str">
            <v>Utilidades reinvertidas</v>
          </cell>
          <cell r="H53">
            <v>181.05096191447998</v>
          </cell>
          <cell r="I53">
            <v>0</v>
          </cell>
          <cell r="J53">
            <v>181.05096191447998</v>
          </cell>
          <cell r="L53">
            <v>193.52315958299997</v>
          </cell>
          <cell r="M53">
            <v>0</v>
          </cell>
          <cell r="N53">
            <v>193.52315958299997</v>
          </cell>
          <cell r="P53">
            <v>189.40171930499997</v>
          </cell>
          <cell r="Q53">
            <v>0</v>
          </cell>
          <cell r="R53">
            <v>189.40171930499997</v>
          </cell>
          <cell r="T53">
            <v>563.97584080248</v>
          </cell>
          <cell r="U53">
            <v>0</v>
          </cell>
          <cell r="V53">
            <v>563.97584080248</v>
          </cell>
          <cell r="X53">
            <v>191.51459068041333</v>
          </cell>
          <cell r="Y53">
            <v>0</v>
          </cell>
          <cell r="Z53">
            <v>191.51459068041333</v>
          </cell>
          <cell r="AB53">
            <v>113.20729149964801</v>
          </cell>
          <cell r="AC53">
            <v>8.670666666666664</v>
          </cell>
          <cell r="AD53">
            <v>104.53662483298135</v>
          </cell>
        </row>
        <row r="54">
          <cell r="F54" t="str">
            <v>Otro capital</v>
          </cell>
          <cell r="H54">
            <v>219.45010506000003</v>
          </cell>
          <cell r="I54">
            <v>246.26999999999998</v>
          </cell>
          <cell r="J54">
            <v>-26.819894939999955</v>
          </cell>
          <cell r="L54">
            <v>2.808</v>
          </cell>
          <cell r="M54">
            <v>13.731570000000028</v>
          </cell>
          <cell r="N54">
            <v>-10.923570000000028</v>
          </cell>
          <cell r="P54">
            <v>196.204</v>
          </cell>
          <cell r="Q54">
            <v>207.24812100000003</v>
          </cell>
          <cell r="R54">
            <v>-11.044121000000018</v>
          </cell>
          <cell r="T54">
            <v>418.46210506</v>
          </cell>
          <cell r="U54">
            <v>467.24969100000004</v>
          </cell>
          <cell r="V54">
            <v>-48.78758594000004</v>
          </cell>
          <cell r="X54">
            <v>28.97916600000003</v>
          </cell>
          <cell r="Y54">
            <v>4.167</v>
          </cell>
          <cell r="Z54">
            <v>24.812166000000033</v>
          </cell>
          <cell r="AB54">
            <v>1.3533269999999615</v>
          </cell>
          <cell r="AC54">
            <v>22.904</v>
          </cell>
          <cell r="AD54">
            <v>-21.55067300000004</v>
          </cell>
        </row>
        <row r="55">
          <cell r="D55" t="str">
            <v> Inversión de cartera</v>
          </cell>
          <cell r="H55">
            <v>2018.4994934125048</v>
          </cell>
          <cell r="I55">
            <v>1260.3252490100008</v>
          </cell>
          <cell r="J55">
            <v>758.174244402504</v>
          </cell>
          <cell r="L55">
            <v>1160.97015607</v>
          </cell>
          <cell r="M55">
            <v>1130.4419295210953</v>
          </cell>
          <cell r="N55">
            <v>30.52822654890474</v>
          </cell>
          <cell r="P55">
            <v>1143.04668911</v>
          </cell>
          <cell r="Q55">
            <v>1414.783674183089</v>
          </cell>
          <cell r="R55">
            <v>-271.73698507308904</v>
          </cell>
          <cell r="T55">
            <v>4322.516338592505</v>
          </cell>
          <cell r="U55">
            <v>3805.550852714185</v>
          </cell>
          <cell r="V55">
            <v>516.9654858783201</v>
          </cell>
          <cell r="X55">
            <v>1051.4401598401544</v>
          </cell>
          <cell r="Y55">
            <v>1644.6382973599998</v>
          </cell>
          <cell r="Z55">
            <v>-593.1981375198454</v>
          </cell>
          <cell r="AB55">
            <v>1311.56028835</v>
          </cell>
          <cell r="AC55">
            <v>1498.1558032730775</v>
          </cell>
          <cell r="AD55">
            <v>-186.59551492307742</v>
          </cell>
        </row>
        <row r="56">
          <cell r="E56" t="str">
            <v>Activos </v>
          </cell>
          <cell r="H56">
            <v>951.1138422125047</v>
          </cell>
          <cell r="I56">
            <v>1227.7590014300008</v>
          </cell>
          <cell r="J56">
            <v>-276.64515921749614</v>
          </cell>
          <cell r="L56">
            <v>1088.8396893000001</v>
          </cell>
          <cell r="M56">
            <v>1092.2835292710952</v>
          </cell>
          <cell r="N56">
            <v>-3.4438399710950307</v>
          </cell>
          <cell r="P56">
            <v>1066.88860078</v>
          </cell>
          <cell r="Q56">
            <v>1333.813119693089</v>
          </cell>
          <cell r="R56">
            <v>-266.92451891308906</v>
          </cell>
          <cell r="T56">
            <v>3106.842132292505</v>
          </cell>
          <cell r="U56">
            <v>3653.855650394185</v>
          </cell>
          <cell r="V56">
            <v>-547.0135181016799</v>
          </cell>
          <cell r="X56">
            <v>1014.9622467301543</v>
          </cell>
          <cell r="Y56">
            <v>1430.1539181899998</v>
          </cell>
          <cell r="Z56">
            <v>-415.19167145984545</v>
          </cell>
          <cell r="AB56">
            <v>1184.6707907700002</v>
          </cell>
          <cell r="AC56">
            <v>1386.7809114730774</v>
          </cell>
          <cell r="AD56">
            <v>-202.1101207030772</v>
          </cell>
        </row>
        <row r="57">
          <cell r="E57" t="str">
            <v>Pasivos</v>
          </cell>
          <cell r="H57">
            <v>1067.3856512</v>
          </cell>
          <cell r="I57">
            <v>32.56624758</v>
          </cell>
          <cell r="J57">
            <v>1034.81940362</v>
          </cell>
          <cell r="L57">
            <v>72.13046677</v>
          </cell>
          <cell r="M57">
            <v>38.15840025000001</v>
          </cell>
          <cell r="N57">
            <v>33.97206651999999</v>
          </cell>
          <cell r="P57">
            <v>76.15808833</v>
          </cell>
          <cell r="Q57">
            <v>80.97055449</v>
          </cell>
          <cell r="R57">
            <v>-4.81246616</v>
          </cell>
          <cell r="T57">
            <v>1215.6742063</v>
          </cell>
          <cell r="U57">
            <v>151.69520232000002</v>
          </cell>
          <cell r="V57">
            <v>1063.97900398</v>
          </cell>
          <cell r="X57">
            <v>36.47791311</v>
          </cell>
          <cell r="Y57">
            <v>214.48437917</v>
          </cell>
          <cell r="Z57">
            <v>-178.00646606</v>
          </cell>
          <cell r="AB57">
            <v>126.88949757999998</v>
          </cell>
          <cell r="AC57">
            <v>111.37489180000001</v>
          </cell>
          <cell r="AD57">
            <v>15.514605779999968</v>
          </cell>
        </row>
        <row r="58">
          <cell r="D58" t="str">
            <v> Instrumentos financieros derivados</v>
          </cell>
          <cell r="H58">
            <v>0</v>
          </cell>
          <cell r="I58">
            <v>12.500000000000005</v>
          </cell>
          <cell r="J58">
            <v>-12.500000000000005</v>
          </cell>
          <cell r="L58">
            <v>2.2</v>
          </cell>
          <cell r="M58">
            <v>19.900000000000006</v>
          </cell>
          <cell r="N58">
            <v>-17.700000000000006</v>
          </cell>
          <cell r="P58">
            <v>0.4</v>
          </cell>
          <cell r="Q58">
            <v>5.900000000000006</v>
          </cell>
          <cell r="R58">
            <v>-5.500000000000005</v>
          </cell>
          <cell r="T58">
            <v>2.6</v>
          </cell>
          <cell r="U58">
            <v>38.30000000000002</v>
          </cell>
          <cell r="V58">
            <v>-35.70000000000002</v>
          </cell>
          <cell r="X58">
            <v>0</v>
          </cell>
          <cell r="Y58">
            <v>3.399999999999983</v>
          </cell>
          <cell r="Z58">
            <v>-3.399999999999983</v>
          </cell>
          <cell r="AB58">
            <v>0</v>
          </cell>
          <cell r="AC58">
            <v>7.900000000000011</v>
          </cell>
          <cell r="AD58">
            <v>-7.900000000000011</v>
          </cell>
        </row>
        <row r="59">
          <cell r="D59" t="str">
            <v>Otra inversión (1)</v>
          </cell>
          <cell r="H59">
            <v>590.1395200000001</v>
          </cell>
          <cell r="I59">
            <v>616.9644617084255</v>
          </cell>
          <cell r="J59">
            <v>-26.8249417084254</v>
          </cell>
          <cell r="L59">
            <v>516.1196</v>
          </cell>
          <cell r="M59">
            <v>598.3381235588769</v>
          </cell>
          <cell r="N59">
            <v>-82.21852355887688</v>
          </cell>
          <cell r="P59">
            <v>1023.3178951999995</v>
          </cell>
          <cell r="Q59">
            <v>1221.6141471834815</v>
          </cell>
          <cell r="R59">
            <v>-198.29625198348197</v>
          </cell>
          <cell r="T59">
            <v>2129.5770151999996</v>
          </cell>
          <cell r="U59">
            <v>2436.916732450784</v>
          </cell>
          <cell r="V59">
            <v>-307.33971725078436</v>
          </cell>
          <cell r="X59">
            <v>584.0518339999992</v>
          </cell>
          <cell r="Y59">
            <v>950.5333994834444</v>
          </cell>
          <cell r="Z59">
            <v>-366.48156548344525</v>
          </cell>
          <cell r="AB59">
            <v>928.9648957979275</v>
          </cell>
          <cell r="AC59">
            <v>1683.4121644461334</v>
          </cell>
          <cell r="AD59">
            <v>-754.4472686482059</v>
          </cell>
        </row>
        <row r="60">
          <cell r="E60" t="str">
            <v>Activos </v>
          </cell>
          <cell r="H60">
            <v>242.02451999999994</v>
          </cell>
          <cell r="I60">
            <v>66.00999999999982</v>
          </cell>
          <cell r="J60">
            <v>176.01452000000012</v>
          </cell>
          <cell r="L60">
            <v>106.72159999999985</v>
          </cell>
          <cell r="M60">
            <v>376.2252620000001</v>
          </cell>
          <cell r="N60">
            <v>-269.50366200000025</v>
          </cell>
          <cell r="P60">
            <v>507.45759999999996</v>
          </cell>
          <cell r="Q60">
            <v>939.8416799999998</v>
          </cell>
          <cell r="R60">
            <v>-432.3840799999998</v>
          </cell>
          <cell r="T60">
            <v>856.2037199999997</v>
          </cell>
          <cell r="U60">
            <v>1382.0769419999997</v>
          </cell>
          <cell r="V60">
            <v>-525.8732219999999</v>
          </cell>
          <cell r="X60">
            <v>146.3519999999993</v>
          </cell>
          <cell r="Y60">
            <v>557.9285100000009</v>
          </cell>
          <cell r="Z60">
            <v>-411.5765100000016</v>
          </cell>
          <cell r="AB60">
            <v>33.854999999999976</v>
          </cell>
          <cell r="AC60">
            <v>891.1761099999985</v>
          </cell>
          <cell r="AD60">
            <v>-857.3211099999985</v>
          </cell>
        </row>
        <row r="61">
          <cell r="F61" t="str">
            <v>Créditos comerciales</v>
          </cell>
          <cell r="H61">
            <v>57.841519999999946</v>
          </cell>
          <cell r="I61">
            <v>79.99700000000001</v>
          </cell>
          <cell r="J61">
            <v>-22.15548000000007</v>
          </cell>
          <cell r="L61">
            <v>40.160600000000045</v>
          </cell>
          <cell r="M61">
            <v>208.28926200000024</v>
          </cell>
          <cell r="N61">
            <v>-168.1286620000002</v>
          </cell>
          <cell r="P61">
            <v>27.371600000000058</v>
          </cell>
          <cell r="Q61">
            <v>396.9876800000002</v>
          </cell>
          <cell r="R61">
            <v>-369.6160800000001</v>
          </cell>
          <cell r="T61">
            <v>125.37372000000005</v>
          </cell>
          <cell r="U61">
            <v>685.2739420000005</v>
          </cell>
          <cell r="V61">
            <v>-559.9002220000004</v>
          </cell>
          <cell r="X61">
            <v>0</v>
          </cell>
          <cell r="Y61">
            <v>209.10851000000093</v>
          </cell>
          <cell r="Z61">
            <v>-209.10851000000093</v>
          </cell>
          <cell r="AB61">
            <v>0</v>
          </cell>
          <cell r="AC61">
            <v>251.1981099999988</v>
          </cell>
          <cell r="AD61">
            <v>-251.1981099999988</v>
          </cell>
        </row>
        <row r="62">
          <cell r="F62" t="str">
            <v>Préstamos</v>
          </cell>
          <cell r="H62">
            <v>62.483000000000004</v>
          </cell>
          <cell r="I62">
            <v>18.69799999999998</v>
          </cell>
          <cell r="J62">
            <v>43.785000000000025</v>
          </cell>
          <cell r="L62">
            <v>28.86099999999999</v>
          </cell>
          <cell r="M62">
            <v>25.062999999999988</v>
          </cell>
          <cell r="N62">
            <v>3.798000000000002</v>
          </cell>
          <cell r="P62">
            <v>16.283999999999992</v>
          </cell>
          <cell r="Q62">
            <v>8.854000000000042</v>
          </cell>
          <cell r="R62">
            <v>7.42999999999995</v>
          </cell>
          <cell r="T62">
            <v>107.62799999999999</v>
          </cell>
          <cell r="U62">
            <v>52.61500000000001</v>
          </cell>
          <cell r="V62">
            <v>55.01299999999998</v>
          </cell>
          <cell r="X62">
            <v>72.00700000000006</v>
          </cell>
          <cell r="Y62">
            <v>0</v>
          </cell>
          <cell r="Z62">
            <v>72.00700000000006</v>
          </cell>
          <cell r="AB62">
            <v>1.1549999999999727</v>
          </cell>
          <cell r="AC62">
            <v>164.815</v>
          </cell>
          <cell r="AD62">
            <v>-163.66000000000003</v>
          </cell>
        </row>
        <row r="63">
          <cell r="F63" t="str">
            <v>Moneda y depósitos</v>
          </cell>
          <cell r="H63">
            <v>121.7</v>
          </cell>
          <cell r="I63">
            <v>-32.68500000000017</v>
          </cell>
          <cell r="J63">
            <v>154.38500000000016</v>
          </cell>
          <cell r="L63">
            <v>37.69999999999982</v>
          </cell>
          <cell r="M63">
            <v>142.87299999999988</v>
          </cell>
          <cell r="N63">
            <v>-105.17300000000006</v>
          </cell>
          <cell r="P63">
            <v>463.8019999999999</v>
          </cell>
          <cell r="Q63">
            <v>533.9999999999995</v>
          </cell>
          <cell r="R63">
            <v>-70.19799999999964</v>
          </cell>
          <cell r="T63">
            <v>623.2019999999998</v>
          </cell>
          <cell r="U63">
            <v>644.1879999999992</v>
          </cell>
          <cell r="V63">
            <v>-20.98599999999942</v>
          </cell>
          <cell r="X63">
            <v>74.34499999999923</v>
          </cell>
          <cell r="Y63">
            <v>348.82</v>
          </cell>
          <cell r="Z63">
            <v>-274.47500000000076</v>
          </cell>
          <cell r="AB63">
            <v>32.7</v>
          </cell>
          <cell r="AC63">
            <v>475.1629999999997</v>
          </cell>
          <cell r="AD63">
            <v>-442.46299999999974</v>
          </cell>
        </row>
        <row r="64">
          <cell r="F64" t="str">
            <v>Otros activos</v>
          </cell>
          <cell r="H64">
            <v>0</v>
          </cell>
          <cell r="I64">
            <v>0</v>
          </cell>
          <cell r="J64">
            <v>0</v>
          </cell>
          <cell r="L64">
            <v>0</v>
          </cell>
          <cell r="M64">
            <v>0</v>
          </cell>
          <cell r="N64">
            <v>0</v>
          </cell>
          <cell r="P64">
            <v>0</v>
          </cell>
          <cell r="Q64">
            <v>0</v>
          </cell>
          <cell r="R64">
            <v>0</v>
          </cell>
          <cell r="T64">
            <v>0</v>
          </cell>
          <cell r="U64">
            <v>0</v>
          </cell>
          <cell r="V64">
            <v>0</v>
          </cell>
          <cell r="X64">
            <v>0</v>
          </cell>
          <cell r="Y64">
            <v>0</v>
          </cell>
          <cell r="Z64">
            <v>0</v>
          </cell>
          <cell r="AB64">
            <v>0</v>
          </cell>
          <cell r="AC64">
            <v>0</v>
          </cell>
          <cell r="AD64">
            <v>0</v>
          </cell>
        </row>
        <row r="65">
          <cell r="E65" t="str">
            <v>Pasivos</v>
          </cell>
          <cell r="H65">
            <v>348.1150000000001</v>
          </cell>
          <cell r="I65">
            <v>550.9544617084257</v>
          </cell>
          <cell r="J65">
            <v>-202.83946170842557</v>
          </cell>
          <cell r="L65">
            <v>409.3980000000002</v>
          </cell>
          <cell r="M65">
            <v>222.1128615588768</v>
          </cell>
          <cell r="N65">
            <v>187.2851384411234</v>
          </cell>
          <cell r="P65">
            <v>515.8602951999995</v>
          </cell>
          <cell r="Q65">
            <v>281.7724671834817</v>
          </cell>
          <cell r="R65">
            <v>234.08782801651785</v>
          </cell>
          <cell r="T65">
            <v>1273.3732952</v>
          </cell>
          <cell r="U65">
            <v>1054.8397904507842</v>
          </cell>
          <cell r="V65">
            <v>218.5335047492158</v>
          </cell>
        </row>
        <row r="66">
          <cell r="F66" t="str">
            <v>Créditos comerciales</v>
          </cell>
          <cell r="H66">
            <v>100.69000000000008</v>
          </cell>
          <cell r="I66">
            <v>132.156</v>
          </cell>
          <cell r="J66">
            <v>-31.465999999999923</v>
          </cell>
          <cell r="L66">
            <v>99.74999999999997</v>
          </cell>
          <cell r="M66">
            <v>69.50029519999993</v>
          </cell>
          <cell r="N66">
            <v>30.249704800000046</v>
          </cell>
          <cell r="P66">
            <v>216.1042951999997</v>
          </cell>
          <cell r="Q66">
            <v>95.00900000000004</v>
          </cell>
          <cell r="R66">
            <v>121.09529519999967</v>
          </cell>
          <cell r="T66">
            <v>416.54429519999974</v>
          </cell>
          <cell r="U66">
            <v>296.66529519999995</v>
          </cell>
          <cell r="V66">
            <v>119.87899999999979</v>
          </cell>
        </row>
        <row r="67">
          <cell r="F67" t="str">
            <v>Préstamos</v>
          </cell>
          <cell r="H67">
            <v>242.52500000000006</v>
          </cell>
          <cell r="I67">
            <v>411.9984617084258</v>
          </cell>
          <cell r="J67">
            <v>-169.47346170842573</v>
          </cell>
          <cell r="L67">
            <v>304.74800000000016</v>
          </cell>
          <cell r="M67">
            <v>152.61256635887688</v>
          </cell>
          <cell r="N67">
            <v>152.13543364112329</v>
          </cell>
          <cell r="P67">
            <v>260.15599999999984</v>
          </cell>
          <cell r="Q67">
            <v>186.76346718348162</v>
          </cell>
          <cell r="R67">
            <v>73.39253281651821</v>
          </cell>
          <cell r="T67">
            <v>807.4290000000001</v>
          </cell>
          <cell r="U67">
            <v>751.3744952507843</v>
          </cell>
          <cell r="V67">
            <v>56.054504749215766</v>
          </cell>
          <cell r="X67">
            <v>402.26983399999995</v>
          </cell>
          <cell r="Y67">
            <v>317.4138894834436</v>
          </cell>
          <cell r="Z67">
            <v>84.85594451655635</v>
          </cell>
          <cell r="AB67">
            <v>572.1998957979274</v>
          </cell>
        </row>
        <row r="68">
          <cell r="F68" t="str">
            <v>Moneda y depósitos</v>
          </cell>
          <cell r="H68">
            <v>4.899999999999999</v>
          </cell>
          <cell r="I68">
            <v>0</v>
          </cell>
          <cell r="J68">
            <v>4.899999999999999</v>
          </cell>
          <cell r="L68">
            <v>4.300000000000004</v>
          </cell>
          <cell r="M68">
            <v>0</v>
          </cell>
          <cell r="N68">
            <v>4.300000000000004</v>
          </cell>
          <cell r="P68">
            <v>38.2</v>
          </cell>
          <cell r="Q68">
            <v>0</v>
          </cell>
          <cell r="R68">
            <v>38.2</v>
          </cell>
          <cell r="T68">
            <v>47.400000000000006</v>
          </cell>
          <cell r="U68">
            <v>0</v>
          </cell>
          <cell r="V68">
            <v>47.400000000000006</v>
          </cell>
          <cell r="X68">
            <v>26.5</v>
          </cell>
          <cell r="Y68">
            <v>0</v>
          </cell>
          <cell r="Z68">
            <v>26.5</v>
          </cell>
          <cell r="AB68">
            <v>0</v>
          </cell>
        </row>
        <row r="69">
          <cell r="F69" t="str">
            <v>Otros pasivos</v>
          </cell>
          <cell r="H69">
            <v>0</v>
          </cell>
          <cell r="I69">
            <v>6.800000000000001</v>
          </cell>
          <cell r="J69">
            <v>-6.800000000000001</v>
          </cell>
          <cell r="L69">
            <v>0.5999999999999996</v>
          </cell>
          <cell r="M69">
            <v>0</v>
          </cell>
          <cell r="N69">
            <v>0.5999999999999996</v>
          </cell>
          <cell r="P69">
            <v>1.4000000000000004</v>
          </cell>
          <cell r="Q69">
            <v>0</v>
          </cell>
          <cell r="R69">
            <v>1.4000000000000004</v>
          </cell>
          <cell r="T69">
            <v>2</v>
          </cell>
          <cell r="U69">
            <v>6.800000000000001</v>
          </cell>
          <cell r="V69">
            <v>-4.800000000000001</v>
          </cell>
          <cell r="X69">
            <v>2.9000000000000004</v>
          </cell>
          <cell r="Y69">
            <v>0</v>
          </cell>
          <cell r="Z69">
            <v>2.9000000000000004</v>
          </cell>
          <cell r="AB69">
            <v>0</v>
          </cell>
        </row>
        <row r="70">
          <cell r="D70" t="str">
            <v>Activos de reserva</v>
          </cell>
          <cell r="H70">
            <v>6.7</v>
          </cell>
          <cell r="I70">
            <v>912.5</v>
          </cell>
          <cell r="J70">
            <v>-905.8</v>
          </cell>
          <cell r="L70">
            <v>58.8</v>
          </cell>
          <cell r="M70">
            <v>94.3</v>
          </cell>
          <cell r="N70">
            <v>-35.5</v>
          </cell>
          <cell r="P70">
            <v>144.9</v>
          </cell>
          <cell r="Q70">
            <v>172.89999999999998</v>
          </cell>
          <cell r="R70">
            <v>-27.99999999999997</v>
          </cell>
          <cell r="T70">
            <v>210.4</v>
          </cell>
          <cell r="U70">
            <v>1179.6999999999998</v>
          </cell>
          <cell r="V70">
            <v>-969.2999999999998</v>
          </cell>
          <cell r="X70">
            <v>717.8000000000001</v>
          </cell>
          <cell r="Y70">
            <v>1.9</v>
          </cell>
          <cell r="Z70">
            <v>715.9000000000001</v>
          </cell>
          <cell r="AB70">
            <v>314.00000000000006</v>
          </cell>
        </row>
        <row r="72">
          <cell r="A72" t="str">
            <v>3. ERRORES Y OMISIONES</v>
          </cell>
          <cell r="J72">
            <v>35.25792391774712</v>
          </cell>
          <cell r="N72">
            <v>-41.91726915837194</v>
          </cell>
          <cell r="R72">
            <v>251.2828066955899</v>
          </cell>
          <cell r="V72">
            <v>244.62346145496213</v>
          </cell>
          <cell r="Z72">
            <v>-51.89617171075088</v>
          </cell>
        </row>
        <row r="74">
          <cell r="A74" t="str">
            <v>MEMORANDUM</v>
          </cell>
        </row>
        <row r="75">
          <cell r="A75" t="str">
            <v>SALDO DE BALANZA DE PAGOS</v>
          </cell>
          <cell r="J75">
            <v>905.8</v>
          </cell>
          <cell r="N75">
            <v>35.5</v>
          </cell>
          <cell r="R75">
            <v>27.99999999999997</v>
          </cell>
          <cell r="V75">
            <v>969.2999999999998</v>
          </cell>
          <cell r="Z75">
            <v>-715.9000000000001</v>
          </cell>
        </row>
        <row r="76">
          <cell r="A76" t="str">
            <v>CUENTA FINANCIERA EXCLUYENDO ACTIVOS DE RESERVA</v>
          </cell>
          <cell r="H76">
            <v>3233.327256506985</v>
          </cell>
          <cell r="I76">
            <v>2326.715912208619</v>
          </cell>
          <cell r="J76">
            <v>906.611344298366</v>
          </cell>
          <cell r="L76">
            <v>1963.016334353</v>
          </cell>
          <cell r="M76">
            <v>1950.0698562585017</v>
          </cell>
          <cell r="N76">
            <v>12.946478094498389</v>
          </cell>
          <cell r="P76">
            <v>2671.8689394349994</v>
          </cell>
          <cell r="Q76">
            <v>3126.715852507287</v>
          </cell>
          <cell r="R76">
            <v>-454.8469130722874</v>
          </cell>
          <cell r="T76">
            <v>7868.212530294985</v>
          </cell>
          <cell r="U76">
            <v>7403.501620974407</v>
          </cell>
          <cell r="V76">
            <v>464.71090932057814</v>
          </cell>
          <cell r="X76">
            <v>2022.6746111005668</v>
          </cell>
          <cell r="Y76">
            <v>2674.7370011029307</v>
          </cell>
          <cell r="Z76">
            <v>-652.0623900023638</v>
          </cell>
          <cell r="AB76">
            <v>2615.9556061775756</v>
          </cell>
        </row>
        <row r="78">
          <cell r="H78" t="str">
            <v>CREDITO</v>
          </cell>
          <cell r="I78" t="str">
            <v>DEBITO</v>
          </cell>
          <cell r="J78" t="str">
            <v>SALDO</v>
          </cell>
          <cell r="L78" t="str">
            <v>CREDITO</v>
          </cell>
          <cell r="M78" t="str">
            <v>DEBITO</v>
          </cell>
          <cell r="N78" t="str">
            <v>SALDO</v>
          </cell>
          <cell r="P78" t="str">
            <v>CREDITO</v>
          </cell>
          <cell r="Q78" t="str">
            <v>DEBITO</v>
          </cell>
          <cell r="R78" t="str">
            <v>SALDO</v>
          </cell>
          <cell r="T78" t="str">
            <v>CREDITO</v>
          </cell>
          <cell r="U78" t="str">
            <v>DEBITO</v>
          </cell>
          <cell r="V78" t="str">
            <v>SALDO</v>
          </cell>
          <cell r="X78" t="str">
            <v>CREDITO</v>
          </cell>
          <cell r="Y78" t="str">
            <v>DEBITO</v>
          </cell>
          <cell r="Z78" t="str">
            <v>SALDO</v>
          </cell>
          <cell r="AB78" t="str">
            <v>CREDITO</v>
          </cell>
        </row>
        <row r="79">
          <cell r="A79" t="str">
            <v>(1) Activos de corto plazo</v>
          </cell>
          <cell r="H79">
            <v>242.02451999999994</v>
          </cell>
          <cell r="I79">
            <v>47.31199999999984</v>
          </cell>
          <cell r="J79">
            <v>194.7125200000001</v>
          </cell>
          <cell r="L79">
            <v>106.72159999999985</v>
          </cell>
          <cell r="M79">
            <v>351.1622620000001</v>
          </cell>
          <cell r="N79">
            <v>-244.44066200000026</v>
          </cell>
          <cell r="P79">
            <v>507.45759999999996</v>
          </cell>
          <cell r="Q79">
            <v>930.9876799999997</v>
          </cell>
          <cell r="R79">
            <v>-423.53007999999977</v>
          </cell>
          <cell r="T79">
            <v>856.2037199999997</v>
          </cell>
          <cell r="U79">
            <v>1329.4619419999997</v>
          </cell>
          <cell r="V79">
            <v>-473.25822199999993</v>
          </cell>
          <cell r="X79">
            <v>101.68499999999926</v>
          </cell>
          <cell r="Y79">
            <v>557.9285100000009</v>
          </cell>
          <cell r="Z79">
            <v>-456.2435100000016</v>
          </cell>
          <cell r="AB79">
            <v>32.7</v>
          </cell>
        </row>
        <row r="80">
          <cell r="C80" t="str">
            <v>Créditos comerciales</v>
          </cell>
          <cell r="H80">
            <v>57.841519999999946</v>
          </cell>
          <cell r="I80">
            <v>79.99700000000001</v>
          </cell>
          <cell r="J80">
            <v>-22.15548000000007</v>
          </cell>
          <cell r="L80">
            <v>40.160600000000045</v>
          </cell>
          <cell r="M80">
            <v>208.28926200000024</v>
          </cell>
          <cell r="N80">
            <v>-168.1286620000002</v>
          </cell>
          <cell r="P80">
            <v>27.371600000000058</v>
          </cell>
          <cell r="Q80">
            <v>396.9876800000002</v>
          </cell>
          <cell r="R80">
            <v>-369.6160800000001</v>
          </cell>
          <cell r="T80">
            <v>125.37372000000005</v>
          </cell>
          <cell r="U80">
            <v>685.2739420000005</v>
          </cell>
          <cell r="V80">
            <v>-559.9002220000004</v>
          </cell>
          <cell r="X80">
            <v>0</v>
          </cell>
          <cell r="Y80">
            <v>209.10851000000093</v>
          </cell>
          <cell r="Z80">
            <v>-209.10851000000093</v>
          </cell>
          <cell r="AB80">
            <v>0</v>
          </cell>
        </row>
        <row r="81">
          <cell r="C81" t="str">
            <v>Préstamos</v>
          </cell>
          <cell r="H81">
            <v>62.483000000000004</v>
          </cell>
          <cell r="I81">
            <v>0</v>
          </cell>
          <cell r="J81">
            <v>62.483000000000004</v>
          </cell>
          <cell r="L81">
            <v>28.86099999999999</v>
          </cell>
          <cell r="M81">
            <v>0</v>
          </cell>
          <cell r="N81">
            <v>28.86099999999999</v>
          </cell>
          <cell r="P81">
            <v>16.283999999999992</v>
          </cell>
          <cell r="Q81">
            <v>0</v>
          </cell>
          <cell r="R81">
            <v>16.283999999999992</v>
          </cell>
          <cell r="T81">
            <v>107.62799999999999</v>
          </cell>
          <cell r="U81">
            <v>0</v>
          </cell>
          <cell r="V81">
            <v>107.62799999999999</v>
          </cell>
          <cell r="X81">
            <v>27.340000000000032</v>
          </cell>
          <cell r="Y81">
            <v>0</v>
          </cell>
          <cell r="Z81">
            <v>27.340000000000032</v>
          </cell>
          <cell r="AB81">
            <v>0</v>
          </cell>
        </row>
        <row r="82">
          <cell r="C82" t="str">
            <v>Moneda y depósitos</v>
          </cell>
          <cell r="H82">
            <v>121.7</v>
          </cell>
          <cell r="I82">
            <v>-32.68500000000017</v>
          </cell>
          <cell r="J82">
            <v>154.38500000000016</v>
          </cell>
          <cell r="L82">
            <v>37.69999999999982</v>
          </cell>
          <cell r="M82">
            <v>142.87299999999988</v>
          </cell>
          <cell r="N82">
            <v>-105.17300000000006</v>
          </cell>
          <cell r="P82">
            <v>463.8019999999999</v>
          </cell>
          <cell r="Q82">
            <v>533.9999999999995</v>
          </cell>
          <cell r="R82">
            <v>-70.19799999999964</v>
          </cell>
          <cell r="T82">
            <v>623.2019999999998</v>
          </cell>
          <cell r="U82">
            <v>644.1879999999992</v>
          </cell>
          <cell r="V82">
            <v>-20.98599999999942</v>
          </cell>
          <cell r="X82">
            <v>74.34499999999923</v>
          </cell>
          <cell r="Y82">
            <v>348.82</v>
          </cell>
          <cell r="Z82">
            <v>-274.47500000000076</v>
          </cell>
          <cell r="AB82">
            <v>32.7</v>
          </cell>
        </row>
        <row r="83">
          <cell r="C83" t="str">
            <v>Otros activos</v>
          </cell>
          <cell r="H83">
            <v>0</v>
          </cell>
          <cell r="I83">
            <v>0</v>
          </cell>
          <cell r="J83">
            <v>0</v>
          </cell>
          <cell r="L83">
            <v>0</v>
          </cell>
          <cell r="M83">
            <v>0</v>
          </cell>
          <cell r="N83">
            <v>0</v>
          </cell>
          <cell r="P83">
            <v>0</v>
          </cell>
          <cell r="Q83">
            <v>0</v>
          </cell>
          <cell r="R83">
            <v>0</v>
          </cell>
          <cell r="T83">
            <v>0</v>
          </cell>
          <cell r="U83">
            <v>0</v>
          </cell>
          <cell r="V83">
            <v>0</v>
          </cell>
          <cell r="X83">
            <v>0</v>
          </cell>
          <cell r="Y83">
            <v>0</v>
          </cell>
          <cell r="Z83">
            <v>0</v>
          </cell>
          <cell r="AB83">
            <v>0</v>
          </cell>
        </row>
        <row r="84">
          <cell r="B84" t="str">
            <v>Pasivos de corto plazo</v>
          </cell>
          <cell r="H84">
            <v>161.46000000000012</v>
          </cell>
          <cell r="I84">
            <v>257.67210506</v>
          </cell>
          <cell r="J84">
            <v>-96.21210505999986</v>
          </cell>
          <cell r="L84">
            <v>250.90000000000018</v>
          </cell>
          <cell r="M84">
            <v>92.10372520000007</v>
          </cell>
          <cell r="N84">
            <v>158.7962748000001</v>
          </cell>
          <cell r="P84">
            <v>404.0242951999995</v>
          </cell>
          <cell r="Q84">
            <v>33.04187899999994</v>
          </cell>
          <cell r="R84">
            <v>370.98241619999953</v>
          </cell>
          <cell r="T84">
            <v>816.3842951999998</v>
          </cell>
          <cell r="U84">
            <v>382.81770925999996</v>
          </cell>
          <cell r="V84">
            <v>433.5665859399998</v>
          </cell>
          <cell r="X84">
            <v>185.821834</v>
          </cell>
          <cell r="Y84">
            <v>133.8399999999998</v>
          </cell>
          <cell r="Z84">
            <v>51.98183400000019</v>
          </cell>
          <cell r="AB84">
            <v>461.80267299999997</v>
          </cell>
        </row>
        <row r="85">
          <cell r="C85" t="str">
            <v>Créditos comerciales</v>
          </cell>
          <cell r="H85">
            <v>94.66000000000008</v>
          </cell>
          <cell r="I85">
            <v>118</v>
          </cell>
          <cell r="J85">
            <v>-23.339999999999918</v>
          </cell>
          <cell r="L85">
            <v>98.39999999999998</v>
          </cell>
          <cell r="M85">
            <v>58.90429519999992</v>
          </cell>
          <cell r="N85">
            <v>39.495704800000055</v>
          </cell>
          <cell r="P85">
            <v>212.3242951999997</v>
          </cell>
          <cell r="Q85">
            <v>10.200000000000045</v>
          </cell>
          <cell r="R85">
            <v>202.12429519999966</v>
          </cell>
          <cell r="T85">
            <v>405.38429519999977</v>
          </cell>
          <cell r="U85">
            <v>187.10429519999997</v>
          </cell>
          <cell r="V85">
            <v>218.2799999999998</v>
          </cell>
          <cell r="X85">
            <v>0</v>
          </cell>
          <cell r="Y85">
            <v>67.43999999999994</v>
          </cell>
          <cell r="Z85">
            <v>-67.43999999999994</v>
          </cell>
          <cell r="AB85">
            <v>318.5</v>
          </cell>
        </row>
        <row r="86">
          <cell r="C86" t="str">
            <v>Préstamos</v>
          </cell>
          <cell r="H86">
            <v>61.90000000000005</v>
          </cell>
          <cell r="I86">
            <v>132.87210505999997</v>
          </cell>
          <cell r="J86">
            <v>-70.97210505999992</v>
          </cell>
          <cell r="L86">
            <v>147.6000000000002</v>
          </cell>
          <cell r="M86">
            <v>33.199430000000156</v>
          </cell>
          <cell r="N86">
            <v>114.40057000000004</v>
          </cell>
          <cell r="P86">
            <v>152.09999999999982</v>
          </cell>
          <cell r="Q86">
            <v>22.841878999999892</v>
          </cell>
          <cell r="R86">
            <v>129.25812099999993</v>
          </cell>
          <cell r="T86">
            <v>361.6</v>
          </cell>
          <cell r="U86">
            <v>188.91341406</v>
          </cell>
          <cell r="V86">
            <v>172.68658594000001</v>
          </cell>
          <cell r="X86">
            <v>156.421834</v>
          </cell>
          <cell r="Y86">
            <v>66.39999999999986</v>
          </cell>
          <cell r="Z86">
            <v>90.02183400000013</v>
          </cell>
          <cell r="AB86">
            <v>143.30267299999997</v>
          </cell>
        </row>
        <row r="87">
          <cell r="C87" t="str">
            <v>Moneda y depósitos</v>
          </cell>
          <cell r="H87">
            <v>4.899999999999999</v>
          </cell>
          <cell r="I87">
            <v>0</v>
          </cell>
          <cell r="J87">
            <v>4.899999999999999</v>
          </cell>
          <cell r="L87">
            <v>4.300000000000004</v>
          </cell>
          <cell r="M87">
            <v>0</v>
          </cell>
          <cell r="N87">
            <v>4.300000000000004</v>
          </cell>
          <cell r="P87">
            <v>38.2</v>
          </cell>
          <cell r="Q87">
            <v>0</v>
          </cell>
          <cell r="R87">
            <v>38.2</v>
          </cell>
          <cell r="T87">
            <v>47.400000000000006</v>
          </cell>
          <cell r="U87">
            <v>0</v>
          </cell>
          <cell r="V87">
            <v>47.400000000000006</v>
          </cell>
          <cell r="X87">
            <v>26.5</v>
          </cell>
          <cell r="Y87">
            <v>0</v>
          </cell>
          <cell r="Z87">
            <v>26.5</v>
          </cell>
          <cell r="AB87">
            <v>0</v>
          </cell>
        </row>
        <row r="88">
          <cell r="C88" t="str">
            <v>Otros pasivos</v>
          </cell>
          <cell r="H88">
            <v>0</v>
          </cell>
          <cell r="I88">
            <v>6.800000000000001</v>
          </cell>
          <cell r="J88">
            <v>-6.800000000000001</v>
          </cell>
          <cell r="L88">
            <v>0.5999999999999996</v>
          </cell>
          <cell r="M88">
            <v>0</v>
          </cell>
          <cell r="N88">
            <v>0.5999999999999996</v>
          </cell>
          <cell r="P88">
            <v>1.4000000000000004</v>
          </cell>
          <cell r="Q88">
            <v>0</v>
          </cell>
          <cell r="R88">
            <v>1.4000000000000004</v>
          </cell>
          <cell r="T88">
            <v>2</v>
          </cell>
          <cell r="U88">
            <v>6.800000000000001</v>
          </cell>
          <cell r="V88">
            <v>-4.800000000000001</v>
          </cell>
          <cell r="X88">
            <v>2.9000000000000004</v>
          </cell>
          <cell r="Y88">
            <v>0</v>
          </cell>
          <cell r="Z88">
            <v>2.9000000000000004</v>
          </cell>
          <cell r="AB88">
            <v>0</v>
          </cell>
        </row>
        <row r="90">
          <cell r="E90" t="str">
            <v>CONTROLES</v>
          </cell>
        </row>
        <row r="92">
          <cell r="E92" t="str">
            <v>CTA. CTE.</v>
          </cell>
          <cell r="J92">
            <v>-4.405364961712621E-13</v>
          </cell>
          <cell r="N92">
            <v>3.126388037344441E-13</v>
          </cell>
          <cell r="R92">
            <v>0</v>
          </cell>
        </row>
        <row r="93">
          <cell r="F93" t="str">
            <v>Bienes</v>
          </cell>
        </row>
        <row r="94">
          <cell r="F94" t="str">
            <v>Servicios</v>
          </cell>
        </row>
        <row r="95">
          <cell r="F95" t="str">
            <v>Renta</v>
          </cell>
        </row>
        <row r="96">
          <cell r="F96" t="str">
            <v>Transferencias</v>
          </cell>
        </row>
        <row r="97">
          <cell r="E97" t="str">
            <v>CTA. CAPITAL Y FINANCIERA</v>
          </cell>
          <cell r="J97">
            <v>1.1368683772161603E-13</v>
          </cell>
          <cell r="N97">
            <v>-1.8474111129762605E-13</v>
          </cell>
          <cell r="R97">
            <v>0</v>
          </cell>
        </row>
        <row r="98">
          <cell r="F98" t="str">
            <v>Inversión Directa</v>
          </cell>
        </row>
        <row r="99">
          <cell r="F99" t="str">
            <v>Inversión de Cartera</v>
          </cell>
        </row>
        <row r="100">
          <cell r="F100" t="str">
            <v>Instrumentos Financieros Derivados</v>
          </cell>
        </row>
        <row r="101">
          <cell r="F101" t="str">
            <v>Otra Inversión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index.ht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tabSelected="1" workbookViewId="0" topLeftCell="A1">
      <selection activeCell="A1" sqref="A1"/>
    </sheetView>
  </sheetViews>
  <sheetFormatPr defaultColWidth="11.421875" defaultRowHeight="12.75"/>
  <sheetData>
    <row r="1" ht="12.75">
      <c r="A1" s="370" t="s">
        <v>732</v>
      </c>
    </row>
    <row r="3" ht="12.75">
      <c r="A3" t="s">
        <v>704</v>
      </c>
    </row>
    <row r="5" ht="12.75">
      <c r="A5" s="371" t="s">
        <v>706</v>
      </c>
    </row>
    <row r="6" ht="12.75">
      <c r="A6" s="371" t="s">
        <v>707</v>
      </c>
    </row>
    <row r="7" ht="12.75">
      <c r="A7" s="371" t="s">
        <v>708</v>
      </c>
    </row>
    <row r="8" ht="12.75">
      <c r="A8" s="371" t="s">
        <v>709</v>
      </c>
    </row>
    <row r="9" ht="12.75">
      <c r="A9" s="371" t="s">
        <v>710</v>
      </c>
    </row>
    <row r="10" ht="12.75">
      <c r="A10" s="371" t="s">
        <v>711</v>
      </c>
    </row>
    <row r="11" ht="12.75">
      <c r="A11" s="371" t="s">
        <v>712</v>
      </c>
    </row>
    <row r="12" ht="12.75">
      <c r="A12" s="371" t="s">
        <v>713</v>
      </c>
    </row>
    <row r="13" ht="12.75">
      <c r="A13" s="371" t="s">
        <v>714</v>
      </c>
    </row>
    <row r="14" ht="12.75">
      <c r="A14" s="371" t="s">
        <v>715</v>
      </c>
    </row>
    <row r="15" ht="12.75">
      <c r="A15" s="371" t="s">
        <v>726</v>
      </c>
    </row>
    <row r="16" ht="12.75">
      <c r="A16" s="371" t="s">
        <v>723</v>
      </c>
    </row>
    <row r="17" ht="12.75">
      <c r="A17" s="371" t="s">
        <v>716</v>
      </c>
    </row>
    <row r="18" ht="12.75">
      <c r="A18" s="371" t="s">
        <v>724</v>
      </c>
    </row>
    <row r="19" ht="12.75">
      <c r="A19" s="371" t="s">
        <v>725</v>
      </c>
    </row>
  </sheetData>
  <hyperlinks>
    <hyperlink ref="A5" location="c_1!A1" display="1. Balanza de pagos, 2003"/>
    <hyperlink ref="A6" location="c_2!A1" display="2. Balanza de pagos (créditos-débitos) por trimestre, 2003"/>
    <hyperlink ref="A7" location="c_3!A1" display="3. Exportación de bienes por trimestre, 2003"/>
    <hyperlink ref="A10" location="c_6!A1" display="6. Renta de la inversión por trimestre, 2003"/>
    <hyperlink ref="A11" location="c_7!A1" display="7. Transferencias corrientes por trimestre, 2003"/>
    <hyperlink ref="A12" location="c_8!A1" display="8. Cuenta financiera por trimestre, 2003"/>
    <hyperlink ref="A13" location="c_9!A1" display="II.9. Activos de reserva por instrumento, 2005. Saldos a fines de cada trimestre"/>
    <hyperlink ref="A14" location="c_10!A1" display="II.10. Flujos trimestrales de activos de reserva por instrumento, 2005"/>
    <hyperlink ref="A1" r:id="rId1" display="&lt;&lt; Volver a portada"/>
    <hyperlink ref="A16" location="C_11b!A1" display="II.11B. Posición de inversión internacional, 2005"/>
    <hyperlink ref="A19" location="C_12b!A1" display="II.12B. Posición de inversión internacional, por sector institucional, 2005"/>
    <hyperlink ref="A8" location="c_4!A1" display="4. Importación de bienes por trimestre, 2003"/>
    <hyperlink ref="A9" location="c_5!A1" display="5. Servicios por trimestre, 2003"/>
    <hyperlink ref="A15" location="C_11!A1" display="11. Posición de inversión internacional, 2003"/>
    <hyperlink ref="A18" location="C_12a!A1" display="II.12. Posición de inversión internacional, por sector institucional, 2005"/>
    <hyperlink ref="A17" location="C_12!A1" display="12. Posición de inversión internacional, por sector institucional, 2003"/>
  </hyperlinks>
  <printOptions horizontalCentered="1"/>
  <pageMargins left="0.5118110236220472" right="0.5118110236220472" top="1.968503937007874" bottom="0.5118110236220472" header="0" footer="0"/>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AA81"/>
  <sheetViews>
    <sheetView zoomScale="75" zoomScaleNormal="75" zoomScaleSheetLayoutView="75" workbookViewId="0" topLeftCell="A1">
      <selection activeCell="A1" sqref="A1"/>
    </sheetView>
  </sheetViews>
  <sheetFormatPr defaultColWidth="4.7109375" defaultRowHeight="12.75"/>
  <cols>
    <col min="1" max="1" width="2.7109375" style="213" customWidth="1"/>
    <col min="2" max="2" width="2.140625" style="213" customWidth="1"/>
    <col min="3" max="3" width="3.140625" style="213" customWidth="1"/>
    <col min="4" max="7" width="2.140625" style="213" customWidth="1"/>
    <col min="8" max="8" width="36.00390625" style="213" customWidth="1"/>
    <col min="9" max="9" width="8.140625" style="213" customWidth="1"/>
    <col min="10" max="10" width="8.28125" style="213" customWidth="1"/>
    <col min="11" max="11" width="10.421875" style="213" bestFit="1" customWidth="1"/>
    <col min="12" max="12" width="2.7109375" style="213" customWidth="1"/>
    <col min="13" max="13" width="7.28125" style="213" customWidth="1"/>
    <col min="14" max="14" width="7.57421875" style="213" customWidth="1"/>
    <col min="15" max="15" width="8.140625" style="213" customWidth="1"/>
    <col min="16" max="16" width="2.7109375" style="213" customWidth="1"/>
    <col min="17" max="17" width="7.7109375" style="213" bestFit="1" customWidth="1"/>
    <col min="18" max="18" width="7.57421875" style="213" customWidth="1"/>
    <col min="19" max="19" width="10.28125" style="213" bestFit="1" customWidth="1"/>
    <col min="20" max="20" width="2.7109375" style="213" customWidth="1"/>
    <col min="21" max="21" width="7.57421875" style="213" bestFit="1" customWidth="1"/>
    <col min="22" max="22" width="9.57421875" style="213" bestFit="1" customWidth="1"/>
    <col min="23" max="23" width="10.28125" style="213" bestFit="1" customWidth="1"/>
    <col min="24" max="24" width="2.7109375" style="213" customWidth="1"/>
    <col min="25" max="25" width="9.8515625" style="213" bestFit="1" customWidth="1"/>
    <col min="26" max="26" width="10.421875" style="213" bestFit="1" customWidth="1"/>
    <col min="27" max="27" width="12.00390625" style="213" bestFit="1" customWidth="1"/>
    <col min="28" max="16384" width="4.7109375" style="212" customWidth="1"/>
  </cols>
  <sheetData>
    <row r="1" s="213" customFormat="1" ht="12.75">
      <c r="B1" s="156" t="s">
        <v>670</v>
      </c>
    </row>
    <row r="2" spans="1:27" s="213" customFormat="1" ht="12" customHeight="1">
      <c r="A2" s="191"/>
      <c r="B2" s="154" t="s">
        <v>696</v>
      </c>
      <c r="C2" s="220"/>
      <c r="D2" s="220"/>
      <c r="E2" s="220"/>
      <c r="F2" s="220"/>
      <c r="G2" s="220"/>
      <c r="H2" s="220"/>
      <c r="I2" s="220"/>
      <c r="J2" s="220"/>
      <c r="K2" s="220"/>
      <c r="L2" s="220"/>
      <c r="M2" s="220"/>
      <c r="N2" s="220"/>
      <c r="O2" s="220"/>
      <c r="P2" s="220"/>
      <c r="Q2" s="220"/>
      <c r="R2" s="220"/>
      <c r="S2" s="220"/>
      <c r="T2" s="220"/>
      <c r="U2" s="220"/>
      <c r="V2" s="220"/>
      <c r="W2" s="220"/>
      <c r="X2" s="220"/>
      <c r="Y2" s="220"/>
      <c r="Z2" s="220"/>
      <c r="AA2" s="220"/>
    </row>
    <row r="3" spans="1:27" s="213" customFormat="1" ht="12" customHeight="1">
      <c r="A3" s="156"/>
      <c r="B3" s="157" t="s">
        <v>0</v>
      </c>
      <c r="C3" s="210"/>
      <c r="D3" s="210"/>
      <c r="E3" s="210"/>
      <c r="F3" s="210"/>
      <c r="G3" s="210"/>
      <c r="H3" s="210"/>
      <c r="I3" s="210"/>
      <c r="J3" s="210"/>
      <c r="K3" s="210"/>
      <c r="L3" s="210"/>
      <c r="M3" s="210"/>
      <c r="N3" s="210"/>
      <c r="O3" s="210"/>
      <c r="P3" s="210"/>
      <c r="Q3" s="210"/>
      <c r="R3" s="210"/>
      <c r="S3" s="210"/>
      <c r="T3" s="210"/>
      <c r="U3" s="210"/>
      <c r="V3" s="210"/>
      <c r="W3" s="210"/>
      <c r="X3" s="210"/>
      <c r="Y3" s="210"/>
      <c r="Z3" s="210"/>
      <c r="AA3" s="210"/>
    </row>
    <row r="4" spans="2:27" s="213" customFormat="1" ht="12" customHeight="1">
      <c r="B4" s="281"/>
      <c r="C4" s="279"/>
      <c r="D4" s="279"/>
      <c r="E4" s="279"/>
      <c r="F4" s="279"/>
      <c r="G4" s="279"/>
      <c r="H4" s="279"/>
      <c r="I4" s="279"/>
      <c r="J4" s="279"/>
      <c r="K4" s="279"/>
      <c r="L4" s="279"/>
      <c r="M4" s="279"/>
      <c r="N4" s="279"/>
      <c r="O4" s="279"/>
      <c r="P4" s="279"/>
      <c r="Q4" s="279"/>
      <c r="R4" s="279"/>
      <c r="S4" s="279"/>
      <c r="T4" s="279"/>
      <c r="U4" s="279"/>
      <c r="V4" s="279"/>
      <c r="W4" s="279"/>
      <c r="X4" s="279"/>
      <c r="Y4" s="279"/>
      <c r="Z4" s="279"/>
      <c r="AA4" s="279"/>
    </row>
    <row r="5" spans="2:27" s="213" customFormat="1" ht="12" customHeight="1">
      <c r="B5" s="279"/>
      <c r="C5" s="280"/>
      <c r="D5" s="280"/>
      <c r="E5" s="280"/>
      <c r="F5" s="280"/>
      <c r="G5" s="280"/>
      <c r="H5" s="280"/>
      <c r="I5" s="395" t="s">
        <v>455</v>
      </c>
      <c r="J5" s="395"/>
      <c r="K5" s="395"/>
      <c r="L5" s="395"/>
      <c r="M5" s="395"/>
      <c r="N5" s="395"/>
      <c r="O5" s="395"/>
      <c r="P5" s="395"/>
      <c r="Q5" s="395"/>
      <c r="R5" s="395"/>
      <c r="S5" s="395"/>
      <c r="T5" s="395"/>
      <c r="U5" s="395"/>
      <c r="V5" s="395"/>
      <c r="W5" s="395"/>
      <c r="X5" s="233"/>
      <c r="Y5" s="393" t="s">
        <v>448</v>
      </c>
      <c r="Z5" s="393"/>
      <c r="AA5" s="393"/>
    </row>
    <row r="6" spans="2:27" s="213" customFormat="1" ht="12" customHeight="1">
      <c r="B6" s="94"/>
      <c r="D6" s="213" t="s">
        <v>1</v>
      </c>
      <c r="E6" s="279"/>
      <c r="F6" s="279"/>
      <c r="G6" s="279"/>
      <c r="H6" s="279"/>
      <c r="I6" s="392" t="s">
        <v>449</v>
      </c>
      <c r="J6" s="392"/>
      <c r="K6" s="392"/>
      <c r="L6" s="192"/>
      <c r="M6" s="392" t="s">
        <v>348</v>
      </c>
      <c r="N6" s="392"/>
      <c r="O6" s="392"/>
      <c r="P6" s="192"/>
      <c r="Q6" s="392" t="s">
        <v>456</v>
      </c>
      <c r="R6" s="392"/>
      <c r="S6" s="392"/>
      <c r="T6" s="192"/>
      <c r="U6" s="392" t="s">
        <v>457</v>
      </c>
      <c r="V6" s="392"/>
      <c r="W6" s="392"/>
      <c r="X6" s="193"/>
      <c r="Y6" s="251" t="s">
        <v>336</v>
      </c>
      <c r="Z6" s="251" t="s">
        <v>337</v>
      </c>
      <c r="AA6" s="251" t="s">
        <v>118</v>
      </c>
    </row>
    <row r="7" spans="2:27" s="213" customFormat="1" ht="12" customHeight="1">
      <c r="B7" s="279"/>
      <c r="C7" s="279"/>
      <c r="D7" s="279"/>
      <c r="E7" s="279"/>
      <c r="F7" s="279"/>
      <c r="G7" s="279"/>
      <c r="H7" s="279"/>
      <c r="I7" s="252" t="s">
        <v>336</v>
      </c>
      <c r="J7" s="252" t="s">
        <v>337</v>
      </c>
      <c r="K7" s="252" t="s">
        <v>118</v>
      </c>
      <c r="L7" s="243"/>
      <c r="M7" s="252" t="s">
        <v>336</v>
      </c>
      <c r="N7" s="252" t="s">
        <v>337</v>
      </c>
      <c r="O7" s="252" t="s">
        <v>118</v>
      </c>
      <c r="P7" s="243"/>
      <c r="Q7" s="252" t="s">
        <v>336</v>
      </c>
      <c r="R7" s="252" t="s">
        <v>337</v>
      </c>
      <c r="S7" s="252" t="s">
        <v>118</v>
      </c>
      <c r="T7" s="243"/>
      <c r="U7" s="252" t="s">
        <v>336</v>
      </c>
      <c r="V7" s="252" t="s">
        <v>337</v>
      </c>
      <c r="W7" s="252" t="s">
        <v>118</v>
      </c>
      <c r="X7" s="243"/>
      <c r="Y7" s="193"/>
      <c r="Z7" s="193"/>
      <c r="AA7" s="193"/>
    </row>
    <row r="8" spans="2:27" s="213" customFormat="1" ht="12" customHeight="1">
      <c r="B8" s="281"/>
      <c r="C8" s="281"/>
      <c r="D8" s="281"/>
      <c r="E8" s="281"/>
      <c r="F8" s="281"/>
      <c r="G8" s="281"/>
      <c r="H8" s="281"/>
      <c r="I8" s="281"/>
      <c r="J8" s="281"/>
      <c r="K8" s="281"/>
      <c r="L8" s="281"/>
      <c r="M8" s="281"/>
      <c r="N8" s="281"/>
      <c r="O8" s="281"/>
      <c r="P8" s="281"/>
      <c r="Q8" s="281"/>
      <c r="R8" s="281"/>
      <c r="S8" s="281"/>
      <c r="T8" s="281"/>
      <c r="U8" s="281"/>
      <c r="V8" s="281"/>
      <c r="W8" s="281"/>
      <c r="X8" s="281"/>
      <c r="Y8" s="194"/>
      <c r="Z8" s="194"/>
      <c r="AA8" s="194"/>
    </row>
    <row r="9" spans="2:27" s="213" customFormat="1" ht="12" customHeight="1">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row>
    <row r="10" spans="2:27" ht="12.75">
      <c r="B10" s="282" t="s">
        <v>647</v>
      </c>
      <c r="C10" s="282"/>
      <c r="D10" s="282"/>
      <c r="E10" s="282"/>
      <c r="F10" s="282"/>
      <c r="G10" s="282"/>
      <c r="H10" s="282"/>
      <c r="I10" s="282">
        <v>1222.0859167089166</v>
      </c>
      <c r="J10" s="282">
        <v>4854.766956444865</v>
      </c>
      <c r="K10" s="282">
        <v>-3632.6810397359486</v>
      </c>
      <c r="L10" s="282"/>
      <c r="M10" s="282">
        <v>1563.9788882673743</v>
      </c>
      <c r="N10" s="282">
        <v>7493.751575351481</v>
      </c>
      <c r="O10" s="282">
        <v>-5929.772687084107</v>
      </c>
      <c r="P10" s="282"/>
      <c r="Q10" s="282">
        <v>1483.3552385486173</v>
      </c>
      <c r="R10" s="282">
        <v>6454.565253483366</v>
      </c>
      <c r="S10" s="282">
        <v>-4971.210014934749</v>
      </c>
      <c r="T10" s="282"/>
      <c r="U10" s="282">
        <v>1653.3790967284199</v>
      </c>
      <c r="V10" s="282">
        <v>5381.971302100028</v>
      </c>
      <c r="W10" s="282">
        <v>-3728.592205371608</v>
      </c>
      <c r="X10" s="282"/>
      <c r="Y10" s="282">
        <v>5922.799140253329</v>
      </c>
      <c r="Z10" s="282">
        <v>24185.05508737974</v>
      </c>
      <c r="AA10" s="282">
        <v>-18262.25594712641</v>
      </c>
    </row>
    <row r="11" spans="2:27" ht="12.75">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row>
    <row r="12" spans="2:27" ht="12.75">
      <c r="B12" s="279"/>
      <c r="C12" s="279" t="s">
        <v>370</v>
      </c>
      <c r="D12" s="279" t="s">
        <v>648</v>
      </c>
      <c r="E12" s="279"/>
      <c r="F12" s="279"/>
      <c r="G12" s="279"/>
      <c r="H12" s="279"/>
      <c r="I12" s="279">
        <v>499.9560872336695</v>
      </c>
      <c r="J12" s="279">
        <v>4388.883678781881</v>
      </c>
      <c r="K12" s="279">
        <v>-3888.9275915482112</v>
      </c>
      <c r="L12" s="279"/>
      <c r="M12" s="279">
        <v>751.3109800793198</v>
      </c>
      <c r="N12" s="279">
        <v>6821.437543420516</v>
      </c>
      <c r="O12" s="279">
        <v>-6070.126563341196</v>
      </c>
      <c r="P12" s="279"/>
      <c r="Q12" s="279">
        <v>524.9747061770029</v>
      </c>
      <c r="R12" s="279">
        <v>5983.085545576007</v>
      </c>
      <c r="S12" s="279">
        <v>-5458.110839399003</v>
      </c>
      <c r="T12" s="279"/>
      <c r="U12" s="279">
        <v>568.1810249246423</v>
      </c>
      <c r="V12" s="279">
        <v>4898.371912321727</v>
      </c>
      <c r="W12" s="279">
        <v>-4330.190887397084</v>
      </c>
      <c r="X12" s="279"/>
      <c r="Y12" s="279">
        <v>2344.4227984146346</v>
      </c>
      <c r="Z12" s="279">
        <v>22091.77868010013</v>
      </c>
      <c r="AA12" s="279">
        <v>-19747.355881685497</v>
      </c>
    </row>
    <row r="13" spans="2:27" ht="12.75">
      <c r="B13" s="282"/>
      <c r="C13" s="282"/>
      <c r="D13" s="282" t="s">
        <v>372</v>
      </c>
      <c r="E13" s="282" t="s">
        <v>649</v>
      </c>
      <c r="F13" s="282"/>
      <c r="G13" s="282"/>
      <c r="H13" s="282"/>
      <c r="I13" s="279"/>
      <c r="J13" s="279"/>
      <c r="K13" s="279"/>
      <c r="L13" s="279"/>
      <c r="M13" s="279"/>
      <c r="N13" s="279"/>
      <c r="O13" s="279"/>
      <c r="P13" s="279"/>
      <c r="Q13" s="279"/>
      <c r="R13" s="279"/>
      <c r="S13" s="279"/>
      <c r="T13" s="279"/>
      <c r="U13" s="279"/>
      <c r="V13" s="279"/>
      <c r="W13" s="279"/>
      <c r="X13" s="279"/>
      <c r="Y13" s="279"/>
      <c r="Z13" s="279"/>
      <c r="AA13" s="279"/>
    </row>
    <row r="14" spans="2:27" ht="12.75">
      <c r="B14" s="282"/>
      <c r="C14" s="282"/>
      <c r="D14" s="282"/>
      <c r="E14" s="282" t="s">
        <v>650</v>
      </c>
      <c r="F14" s="282"/>
      <c r="G14" s="282"/>
      <c r="H14" s="282"/>
      <c r="I14" s="282">
        <v>493.2667458736695</v>
      </c>
      <c r="J14" s="282">
        <v>4367.7353017818805</v>
      </c>
      <c r="K14" s="282">
        <v>-3874.468555908211</v>
      </c>
      <c r="L14" s="282"/>
      <c r="M14" s="282">
        <v>738.1983162193198</v>
      </c>
      <c r="N14" s="282">
        <v>6794.91905054215</v>
      </c>
      <c r="O14" s="282">
        <v>-6056.72073432283</v>
      </c>
      <c r="P14" s="282"/>
      <c r="Q14" s="282">
        <v>519.5093392070029</v>
      </c>
      <c r="R14" s="282">
        <v>5961.947675696007</v>
      </c>
      <c r="S14" s="282">
        <v>-5442.438336489004</v>
      </c>
      <c r="T14" s="282"/>
      <c r="U14" s="282">
        <v>560.0955903846423</v>
      </c>
      <c r="V14" s="282">
        <v>4870.251432683877</v>
      </c>
      <c r="W14" s="282">
        <v>-4310.155842299235</v>
      </c>
      <c r="X14" s="282"/>
      <c r="Y14" s="282">
        <v>2311.0699916846347</v>
      </c>
      <c r="Z14" s="282">
        <v>21994.853460703915</v>
      </c>
      <c r="AA14" s="282">
        <v>-19683.78346901928</v>
      </c>
    </row>
    <row r="15" spans="2:27" ht="12.75">
      <c r="B15" s="279"/>
      <c r="C15" s="279"/>
      <c r="D15" s="279"/>
      <c r="E15" s="279"/>
      <c r="F15" s="279" t="s">
        <v>114</v>
      </c>
      <c r="G15" s="279"/>
      <c r="H15" s="279"/>
      <c r="I15" s="279">
        <v>493.2667458736695</v>
      </c>
      <c r="J15" s="279">
        <v>0</v>
      </c>
      <c r="K15" s="279">
        <v>493.2667458736695</v>
      </c>
      <c r="L15" s="279"/>
      <c r="M15" s="279">
        <v>493.2667458736695</v>
      </c>
      <c r="N15" s="279">
        <v>0</v>
      </c>
      <c r="O15" s="279">
        <v>493.2667458736695</v>
      </c>
      <c r="P15" s="279"/>
      <c r="Q15" s="279">
        <v>493.26674587366955</v>
      </c>
      <c r="R15" s="279">
        <v>0</v>
      </c>
      <c r="S15" s="279">
        <v>493.26674587366955</v>
      </c>
      <c r="T15" s="279"/>
      <c r="U15" s="279">
        <v>493.26674587366955</v>
      </c>
      <c r="V15" s="279">
        <v>0</v>
      </c>
      <c r="W15" s="279">
        <v>493.26674587366955</v>
      </c>
      <c r="X15" s="279"/>
      <c r="Y15" s="279">
        <v>1973.0669834946784</v>
      </c>
      <c r="Z15" s="279">
        <v>0</v>
      </c>
      <c r="AA15" s="279">
        <v>1973.0669834946784</v>
      </c>
    </row>
    <row r="16" spans="2:27" ht="12.75">
      <c r="B16" s="279"/>
      <c r="C16" s="279"/>
      <c r="D16" s="279"/>
      <c r="E16" s="279"/>
      <c r="F16" s="279"/>
      <c r="G16" s="279" t="s">
        <v>651</v>
      </c>
      <c r="H16" s="279"/>
      <c r="I16" s="279">
        <v>10.001343819999999</v>
      </c>
      <c r="J16" s="279">
        <v>0</v>
      </c>
      <c r="K16" s="279">
        <v>10.001343819999999</v>
      </c>
      <c r="L16" s="279"/>
      <c r="M16" s="279">
        <v>25.73742816</v>
      </c>
      <c r="N16" s="279">
        <v>0</v>
      </c>
      <c r="O16" s="279">
        <v>25.73742816</v>
      </c>
      <c r="P16" s="279"/>
      <c r="Q16" s="279">
        <v>6.37735939</v>
      </c>
      <c r="R16" s="279">
        <v>0</v>
      </c>
      <c r="S16" s="279">
        <v>6.37735939</v>
      </c>
      <c r="T16" s="279"/>
      <c r="U16" s="279">
        <v>153.68922482</v>
      </c>
      <c r="V16" s="279">
        <v>0</v>
      </c>
      <c r="W16" s="279">
        <v>153.68922482</v>
      </c>
      <c r="X16" s="279"/>
      <c r="Y16" s="279">
        <v>195.80535619</v>
      </c>
      <c r="Z16" s="279">
        <v>0</v>
      </c>
      <c r="AA16" s="279">
        <v>195.80535619</v>
      </c>
    </row>
    <row r="17" spans="2:27" ht="12.75">
      <c r="B17" s="279"/>
      <c r="C17" s="279"/>
      <c r="D17" s="279"/>
      <c r="E17" s="279"/>
      <c r="F17" s="279"/>
      <c r="G17" s="279" t="s">
        <v>652</v>
      </c>
      <c r="H17" s="279"/>
      <c r="I17" s="279">
        <v>483.2654020536695</v>
      </c>
      <c r="J17" s="279">
        <v>0</v>
      </c>
      <c r="K17" s="279">
        <v>483.2654020536695</v>
      </c>
      <c r="L17" s="279"/>
      <c r="M17" s="279">
        <v>467.5293177136695</v>
      </c>
      <c r="N17" s="279">
        <v>0</v>
      </c>
      <c r="O17" s="279">
        <v>467.5293177136695</v>
      </c>
      <c r="P17" s="279"/>
      <c r="Q17" s="279">
        <v>486.88938648366957</v>
      </c>
      <c r="R17" s="279">
        <v>0</v>
      </c>
      <c r="S17" s="279">
        <v>486.88938648366957</v>
      </c>
      <c r="T17" s="279"/>
      <c r="U17" s="279">
        <v>339.57752105366956</v>
      </c>
      <c r="V17" s="279">
        <v>0</v>
      </c>
      <c r="W17" s="279">
        <v>339.57752105366956</v>
      </c>
      <c r="X17" s="279"/>
      <c r="Y17" s="279">
        <v>1777.2616273046783</v>
      </c>
      <c r="Z17" s="279">
        <v>0</v>
      </c>
      <c r="AA17" s="279">
        <v>1777.2616273046783</v>
      </c>
    </row>
    <row r="18" spans="2:27" ht="12.75">
      <c r="B18" s="279"/>
      <c r="C18" s="279"/>
      <c r="D18" s="279"/>
      <c r="E18" s="279"/>
      <c r="F18" s="279" t="s">
        <v>115</v>
      </c>
      <c r="G18" s="279"/>
      <c r="H18" s="279"/>
      <c r="I18" s="279">
        <v>0</v>
      </c>
      <c r="J18" s="279">
        <v>4367.7353017818805</v>
      </c>
      <c r="K18" s="279">
        <v>-4367.7353017818805</v>
      </c>
      <c r="L18" s="279"/>
      <c r="M18" s="279">
        <v>244.93157034565039</v>
      </c>
      <c r="N18" s="279">
        <v>6794.91905054215</v>
      </c>
      <c r="O18" s="279">
        <v>-6549.9874801965</v>
      </c>
      <c r="P18" s="279"/>
      <c r="Q18" s="279">
        <v>26.242593333333332</v>
      </c>
      <c r="R18" s="279">
        <v>5961.947675696007</v>
      </c>
      <c r="S18" s="279">
        <v>-5935.705082362673</v>
      </c>
      <c r="T18" s="279"/>
      <c r="U18" s="279">
        <v>66.82884451097267</v>
      </c>
      <c r="V18" s="279">
        <v>4870.251432683877</v>
      </c>
      <c r="W18" s="279">
        <v>-4803.422588172904</v>
      </c>
      <c r="X18" s="279"/>
      <c r="Y18" s="279">
        <v>338.0030081899564</v>
      </c>
      <c r="Z18" s="279">
        <v>21994.853460703915</v>
      </c>
      <c r="AA18" s="279">
        <v>-21656.850452513958</v>
      </c>
    </row>
    <row r="19" spans="2:27" ht="12.75">
      <c r="B19" s="279"/>
      <c r="C19" s="279"/>
      <c r="D19" s="279"/>
      <c r="E19" s="279"/>
      <c r="F19" s="279"/>
      <c r="G19" s="279" t="s">
        <v>653</v>
      </c>
      <c r="H19" s="279"/>
      <c r="I19" s="279">
        <v>0</v>
      </c>
      <c r="J19" s="279">
        <v>1591.56413733609</v>
      </c>
      <c r="K19" s="279">
        <v>-1591.56413733609</v>
      </c>
      <c r="L19" s="279"/>
      <c r="M19" s="279">
        <v>0</v>
      </c>
      <c r="N19" s="279">
        <v>3611.9032395822505</v>
      </c>
      <c r="O19" s="279">
        <v>-3611.9032395822505</v>
      </c>
      <c r="P19" s="279"/>
      <c r="Q19" s="279">
        <v>0</v>
      </c>
      <c r="R19" s="279">
        <v>2925.654221390057</v>
      </c>
      <c r="S19" s="279">
        <v>-2925.654221390057</v>
      </c>
      <c r="T19" s="279"/>
      <c r="U19" s="279">
        <v>0</v>
      </c>
      <c r="V19" s="279">
        <v>3743.603620488695</v>
      </c>
      <c r="W19" s="279">
        <v>-3743.603620488695</v>
      </c>
      <c r="X19" s="279"/>
      <c r="Y19" s="279">
        <v>0</v>
      </c>
      <c r="Z19" s="279">
        <v>11872.725218797093</v>
      </c>
      <c r="AA19" s="279">
        <v>-11872.725218797093</v>
      </c>
    </row>
    <row r="20" spans="2:27" ht="12.75">
      <c r="B20" s="279"/>
      <c r="C20" s="279"/>
      <c r="D20" s="279"/>
      <c r="E20" s="279"/>
      <c r="F20" s="279"/>
      <c r="G20" s="279" t="s">
        <v>654</v>
      </c>
      <c r="H20" s="279"/>
      <c r="I20" s="279">
        <v>0</v>
      </c>
      <c r="J20" s="279">
        <v>2776.17116444579</v>
      </c>
      <c r="K20" s="279">
        <v>-2776.17116444579</v>
      </c>
      <c r="L20" s="279"/>
      <c r="M20" s="279">
        <v>244.93157034565039</v>
      </c>
      <c r="N20" s="279">
        <v>3183.0158109598997</v>
      </c>
      <c r="O20" s="279">
        <v>-2938.084240614249</v>
      </c>
      <c r="P20" s="279"/>
      <c r="Q20" s="279">
        <v>26.242593333333332</v>
      </c>
      <c r="R20" s="279">
        <v>3036.29345430595</v>
      </c>
      <c r="S20" s="279">
        <v>-3010.0508609726166</v>
      </c>
      <c r="T20" s="279"/>
      <c r="U20" s="279">
        <v>66.82884451097267</v>
      </c>
      <c r="V20" s="279">
        <v>1126.6478121951823</v>
      </c>
      <c r="W20" s="279">
        <v>-1059.8189676842096</v>
      </c>
      <c r="X20" s="279"/>
      <c r="Y20" s="279">
        <v>338.0030081899564</v>
      </c>
      <c r="Z20" s="279">
        <v>10122.128241906821</v>
      </c>
      <c r="AA20" s="279">
        <v>-9784.125233716864</v>
      </c>
    </row>
    <row r="21" spans="2:27" ht="12.75">
      <c r="B21" s="279"/>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row>
    <row r="22" spans="2:27" ht="12.75">
      <c r="B22" s="282"/>
      <c r="C22" s="282"/>
      <c r="D22" s="282" t="s">
        <v>376</v>
      </c>
      <c r="E22" s="282" t="s">
        <v>655</v>
      </c>
      <c r="F22" s="282"/>
      <c r="G22" s="282"/>
      <c r="H22" s="282"/>
      <c r="I22" s="282">
        <v>6.68934136</v>
      </c>
      <c r="J22" s="282">
        <v>21.148377000000018</v>
      </c>
      <c r="K22" s="282">
        <v>-14.459035640000018</v>
      </c>
      <c r="L22" s="282"/>
      <c r="M22" s="282">
        <v>13.11266386</v>
      </c>
      <c r="N22" s="282">
        <v>26.51849287836588</v>
      </c>
      <c r="O22" s="282">
        <v>-13.40582901836588</v>
      </c>
      <c r="P22" s="282"/>
      <c r="Q22" s="282">
        <v>5.46536697</v>
      </c>
      <c r="R22" s="282">
        <v>21.13786987999996</v>
      </c>
      <c r="S22" s="282">
        <v>-15.672502909999961</v>
      </c>
      <c r="T22" s="282"/>
      <c r="U22" s="282">
        <v>8.08543454</v>
      </c>
      <c r="V22" s="282">
        <v>28.120479637850003</v>
      </c>
      <c r="W22" s="282">
        <v>-20.035045097850002</v>
      </c>
      <c r="X22" s="282"/>
      <c r="Y22" s="282">
        <v>33.35280673</v>
      </c>
      <c r="Z22" s="282">
        <v>96.92521939621585</v>
      </c>
      <c r="AA22" s="282">
        <v>-63.572412666215854</v>
      </c>
    </row>
    <row r="23" spans="2:27" ht="12.75">
      <c r="B23" s="279"/>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row>
    <row r="24" spans="2:27" ht="12.75">
      <c r="B24" s="279"/>
      <c r="C24" s="279" t="s">
        <v>377</v>
      </c>
      <c r="D24" s="279" t="s">
        <v>656</v>
      </c>
      <c r="E24" s="279"/>
      <c r="F24" s="279"/>
      <c r="G24" s="279"/>
      <c r="H24" s="279"/>
      <c r="I24" s="279">
        <v>445.2118788416937</v>
      </c>
      <c r="J24" s="279">
        <v>259.1393959684111</v>
      </c>
      <c r="K24" s="279">
        <v>186.07248287328258</v>
      </c>
      <c r="L24" s="279"/>
      <c r="M24" s="279">
        <v>519.7377326486707</v>
      </c>
      <c r="N24" s="279">
        <v>399.69566298233235</v>
      </c>
      <c r="O24" s="279">
        <v>120.0420696663383</v>
      </c>
      <c r="P24" s="279"/>
      <c r="Q24" s="279">
        <v>634.7357864004257</v>
      </c>
      <c r="R24" s="279">
        <v>244.42578262227354</v>
      </c>
      <c r="S24" s="279">
        <v>390.3100037781521</v>
      </c>
      <c r="T24" s="279"/>
      <c r="U24" s="279">
        <v>700.644820948656</v>
      </c>
      <c r="V24" s="279">
        <v>254.1290397225979</v>
      </c>
      <c r="W24" s="279">
        <v>446.51578122605815</v>
      </c>
      <c r="X24" s="279"/>
      <c r="Y24" s="279">
        <v>2300.330218839446</v>
      </c>
      <c r="Z24" s="279">
        <v>1157.3898812956147</v>
      </c>
      <c r="AA24" s="279">
        <v>1142.9403375438312</v>
      </c>
    </row>
    <row r="25" spans="2:27" ht="12.75">
      <c r="B25" s="279"/>
      <c r="C25" s="279"/>
      <c r="D25" s="279"/>
      <c r="E25" s="279" t="s">
        <v>657</v>
      </c>
      <c r="F25" s="279"/>
      <c r="G25" s="279"/>
      <c r="H25" s="279"/>
      <c r="I25" s="279"/>
      <c r="J25" s="279"/>
      <c r="K25" s="279"/>
      <c r="L25" s="279"/>
      <c r="M25" s="279"/>
      <c r="N25" s="279"/>
      <c r="O25" s="279"/>
      <c r="P25" s="279"/>
      <c r="Q25" s="279"/>
      <c r="R25" s="279"/>
      <c r="S25" s="279"/>
      <c r="T25" s="279"/>
      <c r="U25" s="279"/>
      <c r="V25" s="279"/>
      <c r="W25" s="279"/>
      <c r="X25" s="279"/>
      <c r="Y25" s="279"/>
      <c r="Z25" s="279"/>
      <c r="AA25" s="279"/>
    </row>
    <row r="26" spans="2:27" ht="12.75">
      <c r="B26" s="279"/>
      <c r="C26" s="279"/>
      <c r="D26" s="279"/>
      <c r="E26" s="279" t="s">
        <v>658</v>
      </c>
      <c r="F26" s="279"/>
      <c r="G26" s="279"/>
      <c r="H26" s="279"/>
      <c r="I26" s="279">
        <v>299.1296661756857</v>
      </c>
      <c r="J26" s="279">
        <v>40.43866496841112</v>
      </c>
      <c r="K26" s="279">
        <v>258.6910012072746</v>
      </c>
      <c r="L26" s="279"/>
      <c r="M26" s="279">
        <v>307.4636036957278</v>
      </c>
      <c r="N26" s="279">
        <v>167.53043228358922</v>
      </c>
      <c r="O26" s="279">
        <v>139.93317141213856</v>
      </c>
      <c r="P26" s="279"/>
      <c r="Q26" s="279">
        <v>368.9168174667959</v>
      </c>
      <c r="R26" s="279">
        <v>53.47927307775066</v>
      </c>
      <c r="S26" s="285">
        <v>315.43754438904523</v>
      </c>
      <c r="T26" s="285"/>
      <c r="U26" s="279">
        <v>400.4208949537891</v>
      </c>
      <c r="V26" s="279">
        <v>55.98936251963285</v>
      </c>
      <c r="W26" s="279">
        <v>344.4315324341563</v>
      </c>
      <c r="X26" s="279"/>
      <c r="Y26" s="279">
        <v>1375.9309822919986</v>
      </c>
      <c r="Z26" s="279">
        <v>317.43773284938385</v>
      </c>
      <c r="AA26" s="279">
        <v>1058.4932494426148</v>
      </c>
    </row>
    <row r="27" spans="2:27" ht="12.75">
      <c r="B27" s="279"/>
      <c r="C27" s="279"/>
      <c r="D27" s="279"/>
      <c r="E27" s="279" t="s">
        <v>75</v>
      </c>
      <c r="F27" s="279"/>
      <c r="G27" s="279"/>
      <c r="H27" s="279"/>
      <c r="I27" s="279">
        <v>146.082212666008</v>
      </c>
      <c r="J27" s="279">
        <v>218.700731</v>
      </c>
      <c r="K27" s="279">
        <v>-72.618518333992</v>
      </c>
      <c r="L27" s="279"/>
      <c r="M27" s="279">
        <v>212.27412895294285</v>
      </c>
      <c r="N27" s="279">
        <v>232.1652306987431</v>
      </c>
      <c r="O27" s="279">
        <v>-19.891101745800256</v>
      </c>
      <c r="P27" s="279"/>
      <c r="Q27" s="279">
        <v>265.8189689336297</v>
      </c>
      <c r="R27" s="279">
        <v>190.94650954452288</v>
      </c>
      <c r="S27" s="279">
        <v>74.87245938910684</v>
      </c>
      <c r="T27" s="279"/>
      <c r="U27" s="279">
        <v>300.22392599486693</v>
      </c>
      <c r="V27" s="279">
        <v>198.13967720296503</v>
      </c>
      <c r="W27" s="279">
        <v>102.0842487919019</v>
      </c>
      <c r="X27" s="279"/>
      <c r="Y27" s="279">
        <v>924.3992365474475</v>
      </c>
      <c r="Z27" s="279">
        <v>839.9521484462309</v>
      </c>
      <c r="AA27" s="279">
        <v>84.44708810121654</v>
      </c>
    </row>
    <row r="28" spans="2:27" ht="12.75">
      <c r="B28" s="279"/>
      <c r="C28" s="279"/>
      <c r="D28" s="279"/>
      <c r="E28" s="279"/>
      <c r="F28" s="279" t="s">
        <v>659</v>
      </c>
      <c r="G28" s="279"/>
      <c r="H28" s="279"/>
      <c r="I28" s="279">
        <v>53.303471356083946</v>
      </c>
      <c r="J28" s="279">
        <v>218.700731</v>
      </c>
      <c r="K28" s="279">
        <v>-165.39725964391604</v>
      </c>
      <c r="L28" s="279"/>
      <c r="M28" s="279">
        <v>155.570665166424</v>
      </c>
      <c r="N28" s="279">
        <v>232.1652306987431</v>
      </c>
      <c r="O28" s="279">
        <v>-76.59456553231911</v>
      </c>
      <c r="P28" s="279"/>
      <c r="Q28" s="279">
        <v>195.46635163374594</v>
      </c>
      <c r="R28" s="279">
        <v>190.94650954452288</v>
      </c>
      <c r="S28" s="279">
        <v>4.5198420892230615</v>
      </c>
      <c r="T28" s="279"/>
      <c r="U28" s="279">
        <v>235.18891894327922</v>
      </c>
      <c r="V28" s="279">
        <v>198.13967720296503</v>
      </c>
      <c r="W28" s="279">
        <v>37.04924174031419</v>
      </c>
      <c r="X28" s="279"/>
      <c r="Y28" s="279">
        <v>639.529407099533</v>
      </c>
      <c r="Z28" s="279">
        <v>839.9521484462309</v>
      </c>
      <c r="AA28" s="279">
        <v>-200.42274134669788</v>
      </c>
    </row>
    <row r="29" spans="2:27" ht="12.75">
      <c r="B29" s="279"/>
      <c r="C29" s="279"/>
      <c r="D29" s="279"/>
      <c r="E29" s="279"/>
      <c r="F29" s="279" t="s">
        <v>53</v>
      </c>
      <c r="G29" s="279"/>
      <c r="H29" s="279"/>
      <c r="I29" s="279">
        <v>92.77874130992404</v>
      </c>
      <c r="J29" s="279">
        <v>0</v>
      </c>
      <c r="K29" s="279">
        <v>92.77874130992404</v>
      </c>
      <c r="L29" s="279"/>
      <c r="M29" s="279">
        <v>56.70346378651886</v>
      </c>
      <c r="N29" s="279">
        <v>0</v>
      </c>
      <c r="O29" s="279">
        <v>56.70346378651886</v>
      </c>
      <c r="P29" s="279"/>
      <c r="Q29" s="279">
        <v>70.35261729988379</v>
      </c>
      <c r="R29" s="279">
        <v>0</v>
      </c>
      <c r="S29" s="279">
        <v>70.35261729988379</v>
      </c>
      <c r="T29" s="279"/>
      <c r="U29" s="279">
        <v>65.03500705158774</v>
      </c>
      <c r="V29" s="279">
        <v>0</v>
      </c>
      <c r="W29" s="279">
        <v>65.03500705158774</v>
      </c>
      <c r="X29" s="279"/>
      <c r="Y29" s="279">
        <v>284.8698294479144</v>
      </c>
      <c r="Z29" s="279">
        <v>0</v>
      </c>
      <c r="AA29" s="279">
        <v>284.8698294479144</v>
      </c>
    </row>
    <row r="30" spans="2:27" ht="6.75" customHeight="1">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row>
    <row r="31" spans="2:27" ht="12.75">
      <c r="B31" s="279"/>
      <c r="C31" s="279" t="s">
        <v>380</v>
      </c>
      <c r="D31" s="279" t="s">
        <v>660</v>
      </c>
      <c r="E31" s="279"/>
      <c r="F31" s="279"/>
      <c r="G31" s="279"/>
      <c r="H31" s="279"/>
      <c r="I31" s="279">
        <v>276.91795063355346</v>
      </c>
      <c r="J31" s="279">
        <v>206.74388169457296</v>
      </c>
      <c r="K31" s="279">
        <v>70.1740689389805</v>
      </c>
      <c r="L31" s="279"/>
      <c r="M31" s="279">
        <v>292.93017553938375</v>
      </c>
      <c r="N31" s="279">
        <v>272.61836894863217</v>
      </c>
      <c r="O31" s="279">
        <v>20.311806590751587</v>
      </c>
      <c r="P31" s="279"/>
      <c r="Q31" s="279">
        <v>323.64474597118874</v>
      </c>
      <c r="R31" s="279">
        <v>227.0539252850857</v>
      </c>
      <c r="S31" s="279">
        <v>96.59082068610303</v>
      </c>
      <c r="T31" s="279"/>
      <c r="U31" s="279">
        <v>384.5532508551215</v>
      </c>
      <c r="V31" s="279">
        <v>229.47035005570297</v>
      </c>
      <c r="W31" s="279">
        <v>155.08290079941855</v>
      </c>
      <c r="X31" s="279"/>
      <c r="Y31" s="279">
        <v>1278.0461229992477</v>
      </c>
      <c r="Z31" s="279">
        <v>935.8865259839938</v>
      </c>
      <c r="AA31" s="279">
        <v>342.1595970152539</v>
      </c>
    </row>
    <row r="32" spans="2:27" ht="12.75">
      <c r="B32" s="282"/>
      <c r="C32" s="282"/>
      <c r="D32" s="282" t="s">
        <v>372</v>
      </c>
      <c r="E32" s="282" t="s">
        <v>661</v>
      </c>
      <c r="F32" s="282"/>
      <c r="G32" s="282"/>
      <c r="H32" s="282"/>
      <c r="I32" s="282">
        <v>3.4483078339135034</v>
      </c>
      <c r="J32" s="282">
        <v>191.48232369457295</v>
      </c>
      <c r="K32" s="282">
        <v>-188.03401586065945</v>
      </c>
      <c r="L32" s="282"/>
      <c r="M32" s="282">
        <v>3.923432333187206</v>
      </c>
      <c r="N32" s="282">
        <v>255.7872869486322</v>
      </c>
      <c r="O32" s="282">
        <v>-251.86385461544498</v>
      </c>
      <c r="P32" s="282"/>
      <c r="Q32" s="282">
        <v>4.776973276518043</v>
      </c>
      <c r="R32" s="282">
        <v>205.4780522850857</v>
      </c>
      <c r="S32" s="282">
        <v>-200.70107900856766</v>
      </c>
      <c r="T32" s="282"/>
      <c r="U32" s="282">
        <v>3.872641348236651</v>
      </c>
      <c r="V32" s="282">
        <v>203.12139405570298</v>
      </c>
      <c r="W32" s="282">
        <v>-199.24875270746634</v>
      </c>
      <c r="X32" s="282"/>
      <c r="Y32" s="282">
        <v>16.021354791855405</v>
      </c>
      <c r="Z32" s="282">
        <v>855.8690569839938</v>
      </c>
      <c r="AA32" s="282">
        <v>-839.8477021921384</v>
      </c>
    </row>
    <row r="33" spans="2:27" ht="12.75">
      <c r="B33" s="279"/>
      <c r="C33" s="279"/>
      <c r="D33" s="279"/>
      <c r="E33" s="279"/>
      <c r="F33" s="279" t="s">
        <v>662</v>
      </c>
      <c r="G33" s="279"/>
      <c r="H33" s="279"/>
      <c r="I33" s="279">
        <v>0</v>
      </c>
      <c r="J33" s="279">
        <v>28.742974042962402</v>
      </c>
      <c r="K33" s="279">
        <v>-28.742974042962402</v>
      </c>
      <c r="L33" s="279"/>
      <c r="M33" s="279">
        <v>0</v>
      </c>
      <c r="N33" s="279">
        <v>39.061421759432</v>
      </c>
      <c r="O33" s="279">
        <v>-39.061421759432</v>
      </c>
      <c r="P33" s="279"/>
      <c r="Q33" s="279">
        <v>0</v>
      </c>
      <c r="R33" s="279">
        <v>35.642217925885845</v>
      </c>
      <c r="S33" s="279">
        <v>-35.642217925885845</v>
      </c>
      <c r="T33" s="279"/>
      <c r="U33" s="279">
        <v>0</v>
      </c>
      <c r="V33" s="279">
        <v>42.727091841075186</v>
      </c>
      <c r="W33" s="279">
        <v>-42.727091841075186</v>
      </c>
      <c r="X33" s="279"/>
      <c r="Y33" s="279">
        <v>0</v>
      </c>
      <c r="Z33" s="279">
        <v>146.17370556935543</v>
      </c>
      <c r="AA33" s="279">
        <v>-146.17370556935543</v>
      </c>
    </row>
    <row r="34" spans="2:27" ht="12.75">
      <c r="B34" s="279"/>
      <c r="C34" s="279"/>
      <c r="D34" s="279"/>
      <c r="E34" s="279"/>
      <c r="F34" s="279"/>
      <c r="G34" s="279" t="s">
        <v>77</v>
      </c>
      <c r="H34" s="279"/>
      <c r="I34" s="279">
        <v>0</v>
      </c>
      <c r="J34" s="279">
        <v>0</v>
      </c>
      <c r="K34" s="279">
        <v>0</v>
      </c>
      <c r="L34" s="279"/>
      <c r="M34" s="279">
        <v>0</v>
      </c>
      <c r="N34" s="279">
        <v>0</v>
      </c>
      <c r="O34" s="279">
        <v>0</v>
      </c>
      <c r="P34" s="279"/>
      <c r="Q34" s="279">
        <v>0</v>
      </c>
      <c r="R34" s="279">
        <v>0</v>
      </c>
      <c r="S34" s="279">
        <v>0</v>
      </c>
      <c r="T34" s="279"/>
      <c r="U34" s="279">
        <v>0</v>
      </c>
      <c r="V34" s="279">
        <v>0</v>
      </c>
      <c r="W34" s="279">
        <v>0</v>
      </c>
      <c r="X34" s="279"/>
      <c r="Y34" s="279">
        <v>0</v>
      </c>
      <c r="Z34" s="279">
        <v>0</v>
      </c>
      <c r="AA34" s="279">
        <v>0</v>
      </c>
    </row>
    <row r="35" spans="2:27" ht="12.75">
      <c r="B35" s="279"/>
      <c r="C35" s="279"/>
      <c r="D35" s="279"/>
      <c r="E35" s="279"/>
      <c r="F35" s="279"/>
      <c r="G35" s="279" t="s">
        <v>663</v>
      </c>
      <c r="H35" s="279"/>
      <c r="I35" s="279">
        <v>0</v>
      </c>
      <c r="J35" s="279">
        <v>28.742974042962402</v>
      </c>
      <c r="K35" s="279">
        <v>-28.742974042962402</v>
      </c>
      <c r="L35" s="279"/>
      <c r="M35" s="279">
        <v>0</v>
      </c>
      <c r="N35" s="279">
        <v>39.061421759432</v>
      </c>
      <c r="O35" s="279">
        <v>-39.061421759432</v>
      </c>
      <c r="P35" s="279"/>
      <c r="Q35" s="279">
        <v>0</v>
      </c>
      <c r="R35" s="279">
        <v>35.642217925885845</v>
      </c>
      <c r="S35" s="279">
        <v>-35.642217925885845</v>
      </c>
      <c r="T35" s="279"/>
      <c r="U35" s="279">
        <v>0</v>
      </c>
      <c r="V35" s="279">
        <v>42.727091841075186</v>
      </c>
      <c r="W35" s="279">
        <v>-42.727091841075186</v>
      </c>
      <c r="X35" s="279"/>
      <c r="Y35" s="279">
        <v>0</v>
      </c>
      <c r="Z35" s="279">
        <v>146.17370556935543</v>
      </c>
      <c r="AA35" s="279">
        <v>-146.17370556935543</v>
      </c>
    </row>
    <row r="36" spans="2:27" ht="12.75">
      <c r="B36" s="279"/>
      <c r="C36" s="279"/>
      <c r="D36" s="279"/>
      <c r="E36" s="279"/>
      <c r="F36" s="279"/>
      <c r="G36" s="279"/>
      <c r="H36" s="279" t="s">
        <v>78</v>
      </c>
      <c r="I36" s="279">
        <v>0</v>
      </c>
      <c r="J36" s="279">
        <v>13.094209409814395</v>
      </c>
      <c r="K36" s="279">
        <v>-13.094209409814395</v>
      </c>
      <c r="L36" s="279"/>
      <c r="M36" s="279">
        <v>0</v>
      </c>
      <c r="N36" s="279">
        <v>13.411046738669022</v>
      </c>
      <c r="O36" s="279">
        <v>-13.411046738669022</v>
      </c>
      <c r="P36" s="279"/>
      <c r="Q36" s="279">
        <v>0</v>
      </c>
      <c r="R36" s="279">
        <v>14.056615882514247</v>
      </c>
      <c r="S36" s="279">
        <v>-14.056615882514247</v>
      </c>
      <c r="T36" s="279"/>
      <c r="U36" s="279">
        <v>0</v>
      </c>
      <c r="V36" s="279">
        <v>12.930126728711155</v>
      </c>
      <c r="W36" s="279">
        <v>-12.930126728711155</v>
      </c>
      <c r="X36" s="279"/>
      <c r="Y36" s="279">
        <v>0</v>
      </c>
      <c r="Z36" s="279">
        <v>53.49199875970882</v>
      </c>
      <c r="AA36" s="279">
        <v>-53.49199875970882</v>
      </c>
    </row>
    <row r="37" spans="2:27" ht="12.75">
      <c r="B37" s="279"/>
      <c r="C37" s="279"/>
      <c r="D37" s="279"/>
      <c r="E37" s="279"/>
      <c r="F37" s="279"/>
      <c r="G37" s="279"/>
      <c r="H37" s="279" t="s">
        <v>53</v>
      </c>
      <c r="I37" s="279">
        <v>0</v>
      </c>
      <c r="J37" s="279">
        <v>15.648764633148007</v>
      </c>
      <c r="K37" s="279">
        <v>-15.648764633148007</v>
      </c>
      <c r="L37" s="279"/>
      <c r="M37" s="279">
        <v>0</v>
      </c>
      <c r="N37" s="279">
        <v>25.65037502076298</v>
      </c>
      <c r="O37" s="279">
        <v>-25.65037502076298</v>
      </c>
      <c r="P37" s="279"/>
      <c r="Q37" s="279">
        <v>0</v>
      </c>
      <c r="R37" s="279">
        <v>21.585602043371594</v>
      </c>
      <c r="S37" s="279">
        <v>-21.585602043371594</v>
      </c>
      <c r="T37" s="279"/>
      <c r="U37" s="279">
        <v>0</v>
      </c>
      <c r="V37" s="279">
        <v>29.79696511236403</v>
      </c>
      <c r="W37" s="279">
        <v>-29.79696511236403</v>
      </c>
      <c r="X37" s="279"/>
      <c r="Y37" s="279">
        <v>0</v>
      </c>
      <c r="Z37" s="279">
        <v>92.68170680964661</v>
      </c>
      <c r="AA37" s="279">
        <v>-92.68170680964661</v>
      </c>
    </row>
    <row r="38" spans="2:27" ht="12.75">
      <c r="B38" s="279"/>
      <c r="C38" s="279"/>
      <c r="D38" s="279"/>
      <c r="E38" s="279"/>
      <c r="F38" s="279" t="s">
        <v>664</v>
      </c>
      <c r="G38" s="279"/>
      <c r="H38" s="279"/>
      <c r="I38" s="279">
        <v>3.4483078339135034</v>
      </c>
      <c r="J38" s="279">
        <v>29.82999499999997</v>
      </c>
      <c r="K38" s="279">
        <v>-26.381687166086465</v>
      </c>
      <c r="L38" s="279"/>
      <c r="M38" s="279">
        <v>3.923432333187206</v>
      </c>
      <c r="N38" s="279">
        <v>40.72289710775368</v>
      </c>
      <c r="O38" s="279">
        <v>-36.799464774566474</v>
      </c>
      <c r="P38" s="279"/>
      <c r="Q38" s="279">
        <v>4.776973276518043</v>
      </c>
      <c r="R38" s="279">
        <v>58.26030099295526</v>
      </c>
      <c r="S38" s="279">
        <v>-53.483327716437216</v>
      </c>
      <c r="T38" s="279"/>
      <c r="U38" s="279">
        <v>3.872641348236651</v>
      </c>
      <c r="V38" s="279">
        <v>56.98473476000002</v>
      </c>
      <c r="W38" s="279">
        <v>-53.112093411763375</v>
      </c>
      <c r="X38" s="279"/>
      <c r="Y38" s="279">
        <v>16.021354791855405</v>
      </c>
      <c r="Z38" s="279">
        <v>185.79792786070894</v>
      </c>
      <c r="AA38" s="279">
        <v>-169.77657306885354</v>
      </c>
    </row>
    <row r="39" spans="2:27" ht="12.75">
      <c r="B39" s="279"/>
      <c r="C39" s="279"/>
      <c r="D39" s="279"/>
      <c r="E39" s="279"/>
      <c r="F39" s="279"/>
      <c r="G39" s="279" t="s">
        <v>79</v>
      </c>
      <c r="H39" s="279"/>
      <c r="I39" s="279">
        <v>0</v>
      </c>
      <c r="J39" s="279">
        <v>0.211022</v>
      </c>
      <c r="K39" s="279">
        <v>-0.211022</v>
      </c>
      <c r="L39" s="279"/>
      <c r="M39" s="279">
        <v>0</v>
      </c>
      <c r="N39" s="279">
        <v>0.194901</v>
      </c>
      <c r="O39" s="279">
        <v>-0.194901</v>
      </c>
      <c r="P39" s="279"/>
      <c r="Q39" s="279">
        <v>0</v>
      </c>
      <c r="R39" s="279">
        <v>0.658246</v>
      </c>
      <c r="S39" s="279">
        <v>-0.658246</v>
      </c>
      <c r="T39" s="279"/>
      <c r="U39" s="279">
        <v>0</v>
      </c>
      <c r="V39" s="279">
        <v>1.3955160000000002</v>
      </c>
      <c r="W39" s="279">
        <v>-1.3955160000000002</v>
      </c>
      <c r="X39" s="279"/>
      <c r="Y39" s="279">
        <v>0</v>
      </c>
      <c r="Z39" s="279">
        <v>2.4596850000000003</v>
      </c>
      <c r="AA39" s="279">
        <v>-2.4596850000000003</v>
      </c>
    </row>
    <row r="40" spans="2:27" ht="12.75">
      <c r="B40" s="279"/>
      <c r="C40" s="279"/>
      <c r="D40" s="279"/>
      <c r="E40" s="279"/>
      <c r="F40" s="279"/>
      <c r="G40" s="279" t="s">
        <v>45</v>
      </c>
      <c r="H40" s="279"/>
      <c r="I40" s="279">
        <v>3.4483078339135034</v>
      </c>
      <c r="J40" s="279">
        <v>29.61897299999997</v>
      </c>
      <c r="K40" s="279">
        <v>-26.170665166086465</v>
      </c>
      <c r="L40" s="279"/>
      <c r="M40" s="279">
        <v>3.923432333187206</v>
      </c>
      <c r="N40" s="279">
        <v>40.52799610775368</v>
      </c>
      <c r="O40" s="279">
        <v>-36.60456377456647</v>
      </c>
      <c r="P40" s="279"/>
      <c r="Q40" s="279">
        <v>4.776973276518043</v>
      </c>
      <c r="R40" s="279">
        <v>57.60205499295526</v>
      </c>
      <c r="S40" s="279">
        <v>-52.82508171643722</v>
      </c>
      <c r="T40" s="279"/>
      <c r="U40" s="279">
        <v>3.872641348236651</v>
      </c>
      <c r="V40" s="279">
        <v>55.58921876000002</v>
      </c>
      <c r="W40" s="279">
        <v>-51.716577411763375</v>
      </c>
      <c r="X40" s="279"/>
      <c r="Y40" s="279">
        <v>16.021354791855405</v>
      </c>
      <c r="Z40" s="279">
        <v>183.33824286070893</v>
      </c>
      <c r="AA40" s="279">
        <v>-167.31688806885353</v>
      </c>
    </row>
    <row r="41" spans="2:27" ht="12.75">
      <c r="B41" s="279"/>
      <c r="C41" s="279"/>
      <c r="D41" s="279"/>
      <c r="E41" s="279"/>
      <c r="F41" s="279" t="s">
        <v>665</v>
      </c>
      <c r="G41" s="279"/>
      <c r="H41" s="279"/>
      <c r="I41" s="279">
        <v>0</v>
      </c>
      <c r="J41" s="279">
        <v>132.90935465161058</v>
      </c>
      <c r="K41" s="279">
        <v>-132.90935465161058</v>
      </c>
      <c r="L41" s="279"/>
      <c r="M41" s="279">
        <v>0</v>
      </c>
      <c r="N41" s="279">
        <v>176.0029680814465</v>
      </c>
      <c r="O41" s="279">
        <v>-176.0029680814465</v>
      </c>
      <c r="P41" s="279"/>
      <c r="Q41" s="279">
        <v>0</v>
      </c>
      <c r="R41" s="279">
        <v>111.5755333662446</v>
      </c>
      <c r="S41" s="279">
        <v>-111.5755333662446</v>
      </c>
      <c r="T41" s="279"/>
      <c r="U41" s="279">
        <v>0</v>
      </c>
      <c r="V41" s="279">
        <v>103.40956745462776</v>
      </c>
      <c r="W41" s="279">
        <v>-103.40956745462776</v>
      </c>
      <c r="X41" s="279"/>
      <c r="Y41" s="279">
        <v>0</v>
      </c>
      <c r="Z41" s="279">
        <v>523.8974235539295</v>
      </c>
      <c r="AA41" s="279">
        <v>-523.8974235539295</v>
      </c>
    </row>
    <row r="42" spans="2:27" ht="12.75">
      <c r="B42" s="282"/>
      <c r="C42" s="282"/>
      <c r="D42" s="282" t="s">
        <v>376</v>
      </c>
      <c r="E42" s="282" t="s">
        <v>666</v>
      </c>
      <c r="F42" s="282"/>
      <c r="G42" s="282"/>
      <c r="H42" s="282"/>
      <c r="I42" s="282">
        <v>273.4696427996399</v>
      </c>
      <c r="J42" s="282">
        <v>15.261557999999999</v>
      </c>
      <c r="K42" s="282">
        <v>258.20808479963995</v>
      </c>
      <c r="L42" s="282"/>
      <c r="M42" s="282">
        <v>289.0067432061966</v>
      </c>
      <c r="N42" s="282">
        <v>16.831082000000002</v>
      </c>
      <c r="O42" s="282">
        <v>272.1756612061966</v>
      </c>
      <c r="P42" s="282"/>
      <c r="Q42" s="282">
        <v>318.8677726946707</v>
      </c>
      <c r="R42" s="282">
        <v>21.575872999999998</v>
      </c>
      <c r="S42" s="282">
        <v>297.2918996946707</v>
      </c>
      <c r="T42" s="282"/>
      <c r="U42" s="282">
        <v>380.6806095068849</v>
      </c>
      <c r="V42" s="282">
        <v>26.348955999999998</v>
      </c>
      <c r="W42" s="282">
        <v>354.3316535068849</v>
      </c>
      <c r="X42" s="282"/>
      <c r="Y42" s="282">
        <v>1262.0247682073923</v>
      </c>
      <c r="Z42" s="282">
        <v>80.017469</v>
      </c>
      <c r="AA42" s="282">
        <v>1182.0072992073924</v>
      </c>
    </row>
    <row r="43" spans="2:27" ht="12.75">
      <c r="B43" s="279"/>
      <c r="C43" s="279"/>
      <c r="D43" s="279"/>
      <c r="E43" s="279"/>
      <c r="F43" s="279" t="s">
        <v>662</v>
      </c>
      <c r="G43" s="279"/>
      <c r="H43" s="279"/>
      <c r="I43" s="279">
        <v>200.70456155871153</v>
      </c>
      <c r="J43" s="279">
        <v>11.5634</v>
      </c>
      <c r="K43" s="279">
        <v>189.14116155871153</v>
      </c>
      <c r="L43" s="279"/>
      <c r="M43" s="279">
        <v>217.5342464534189</v>
      </c>
      <c r="N43" s="279">
        <v>12.380500000000001</v>
      </c>
      <c r="O43" s="279">
        <v>205.15374645341888</v>
      </c>
      <c r="P43" s="279"/>
      <c r="Q43" s="279">
        <v>249.20632698192594</v>
      </c>
      <c r="R43" s="279">
        <v>19.058699999999998</v>
      </c>
      <c r="S43" s="279">
        <v>230.14762698192595</v>
      </c>
      <c r="T43" s="279"/>
      <c r="U43" s="279">
        <v>281.45229193861974</v>
      </c>
      <c r="V43" s="279">
        <v>24.375899999999998</v>
      </c>
      <c r="W43" s="279">
        <v>257.07639193861974</v>
      </c>
      <c r="X43" s="279"/>
      <c r="Y43" s="279">
        <v>948.8974269326761</v>
      </c>
      <c r="Z43" s="279">
        <v>67.3785</v>
      </c>
      <c r="AA43" s="279">
        <v>881.5189269326761</v>
      </c>
    </row>
    <row r="44" spans="2:27" ht="12.75">
      <c r="B44" s="279"/>
      <c r="C44" s="279"/>
      <c r="D44" s="279"/>
      <c r="E44" s="279"/>
      <c r="F44" s="279"/>
      <c r="G44" s="279" t="s">
        <v>77</v>
      </c>
      <c r="H44" s="279"/>
      <c r="I44" s="279">
        <v>179.25124</v>
      </c>
      <c r="J44" s="279">
        <v>1.9634</v>
      </c>
      <c r="K44" s="279">
        <v>177.28784</v>
      </c>
      <c r="L44" s="279"/>
      <c r="M44" s="279">
        <v>189.47459999999998</v>
      </c>
      <c r="N44" s="279">
        <v>2.0805</v>
      </c>
      <c r="O44" s="279">
        <v>187.39409999999998</v>
      </c>
      <c r="P44" s="279"/>
      <c r="Q44" s="279">
        <v>214.00198025848823</v>
      </c>
      <c r="R44" s="279">
        <v>2.1587</v>
      </c>
      <c r="S44" s="279">
        <v>211.84328025848822</v>
      </c>
      <c r="T44" s="279"/>
      <c r="U44" s="279">
        <v>180.85469999999998</v>
      </c>
      <c r="V44" s="279">
        <v>1.9758999999999998</v>
      </c>
      <c r="W44" s="279">
        <v>178.87879999999998</v>
      </c>
      <c r="X44" s="279"/>
      <c r="Y44" s="279">
        <v>763.5825202584882</v>
      </c>
      <c r="Z44" s="279">
        <v>8.1785</v>
      </c>
      <c r="AA44" s="279">
        <v>755.4040202584882</v>
      </c>
    </row>
    <row r="45" spans="2:27" ht="12.75">
      <c r="B45" s="279"/>
      <c r="C45" s="279"/>
      <c r="D45" s="279"/>
      <c r="E45" s="279"/>
      <c r="F45" s="279"/>
      <c r="G45" s="279" t="s">
        <v>663</v>
      </c>
      <c r="H45" s="279"/>
      <c r="I45" s="279">
        <v>21.453321558711522</v>
      </c>
      <c r="J45" s="279">
        <v>9.6</v>
      </c>
      <c r="K45" s="279">
        <v>11.853321558711523</v>
      </c>
      <c r="L45" s="279"/>
      <c r="M45" s="279">
        <v>28.0596464534189</v>
      </c>
      <c r="N45" s="279">
        <v>10.3</v>
      </c>
      <c r="O45" s="279">
        <v>17.7596464534189</v>
      </c>
      <c r="P45" s="279"/>
      <c r="Q45" s="279">
        <v>35.20434672343772</v>
      </c>
      <c r="R45" s="279">
        <v>16.9</v>
      </c>
      <c r="S45" s="279">
        <v>18.304346723437725</v>
      </c>
      <c r="T45" s="279"/>
      <c r="U45" s="279">
        <v>100.59759193861979</v>
      </c>
      <c r="V45" s="279">
        <v>22.4</v>
      </c>
      <c r="W45" s="279">
        <v>78.19759193861978</v>
      </c>
      <c r="X45" s="279"/>
      <c r="Y45" s="279">
        <v>185.31490667418794</v>
      </c>
      <c r="Z45" s="279">
        <v>59.2</v>
      </c>
      <c r="AA45" s="279">
        <v>126.11490667418795</v>
      </c>
    </row>
    <row r="46" spans="2:27" ht="12.75">
      <c r="B46" s="279"/>
      <c r="C46" s="279"/>
      <c r="D46" s="279"/>
      <c r="E46" s="279"/>
      <c r="F46" s="279"/>
      <c r="G46" s="279"/>
      <c r="H46" s="279" t="s">
        <v>78</v>
      </c>
      <c r="I46" s="279">
        <v>9.279820193498544</v>
      </c>
      <c r="J46" s="279">
        <v>0</v>
      </c>
      <c r="K46" s="279">
        <v>9.279820193498544</v>
      </c>
      <c r="L46" s="279"/>
      <c r="M46" s="279">
        <v>16.556731254100242</v>
      </c>
      <c r="N46" s="279">
        <v>0</v>
      </c>
      <c r="O46" s="279">
        <v>16.556731254100242</v>
      </c>
      <c r="P46" s="279"/>
      <c r="Q46" s="279">
        <v>20.89666875835439</v>
      </c>
      <c r="R46" s="279">
        <v>0</v>
      </c>
      <c r="S46" s="279">
        <v>20.89666875835439</v>
      </c>
      <c r="T46" s="279"/>
      <c r="U46" s="279">
        <v>72.04671295511979</v>
      </c>
      <c r="V46" s="279">
        <v>0</v>
      </c>
      <c r="W46" s="279">
        <v>72.04671295511979</v>
      </c>
      <c r="X46" s="279"/>
      <c r="Y46" s="279">
        <v>118.77993316107296</v>
      </c>
      <c r="Z46" s="279">
        <v>0</v>
      </c>
      <c r="AA46" s="279">
        <v>118.77993316107296</v>
      </c>
    </row>
    <row r="47" spans="2:27" ht="12.75">
      <c r="B47" s="279"/>
      <c r="C47" s="279"/>
      <c r="D47" s="279"/>
      <c r="E47" s="279"/>
      <c r="F47" s="279"/>
      <c r="G47" s="279"/>
      <c r="H47" s="279" t="s">
        <v>53</v>
      </c>
      <c r="I47" s="279">
        <v>12.173501365212978</v>
      </c>
      <c r="J47" s="279">
        <v>9.6</v>
      </c>
      <c r="K47" s="279">
        <v>2.5735013652129783</v>
      </c>
      <c r="L47" s="279"/>
      <c r="M47" s="279">
        <v>11.502915199318657</v>
      </c>
      <c r="N47" s="279">
        <v>10.3</v>
      </c>
      <c r="O47" s="279">
        <v>1.2029151993186566</v>
      </c>
      <c r="P47" s="279"/>
      <c r="Q47" s="279">
        <v>14.307677965083334</v>
      </c>
      <c r="R47" s="279">
        <v>16.9</v>
      </c>
      <c r="S47" s="279">
        <v>-2.5923220349166645</v>
      </c>
      <c r="T47" s="279"/>
      <c r="U47" s="279">
        <v>28.5508789835</v>
      </c>
      <c r="V47" s="279">
        <v>22.4</v>
      </c>
      <c r="W47" s="279">
        <v>6.1508789835</v>
      </c>
      <c r="X47" s="279"/>
      <c r="Y47" s="279">
        <v>66.53497351311498</v>
      </c>
      <c r="Z47" s="279">
        <v>59.2</v>
      </c>
      <c r="AA47" s="279">
        <v>7.334973513114981</v>
      </c>
    </row>
    <row r="48" spans="2:27" ht="12.75">
      <c r="B48" s="279"/>
      <c r="C48" s="279"/>
      <c r="D48" s="279"/>
      <c r="E48" s="279"/>
      <c r="F48" s="279" t="s">
        <v>664</v>
      </c>
      <c r="G48" s="279"/>
      <c r="H48" s="279"/>
      <c r="I48" s="279">
        <v>17.7462411660865</v>
      </c>
      <c r="J48" s="279">
        <v>3.698158</v>
      </c>
      <c r="K48" s="279">
        <v>14.0480831660865</v>
      </c>
      <c r="L48" s="279"/>
      <c r="M48" s="279">
        <v>21.717081666812796</v>
      </c>
      <c r="N48" s="279">
        <v>4.450581999999999</v>
      </c>
      <c r="O48" s="279">
        <v>17.2664996668128</v>
      </c>
      <c r="P48" s="279"/>
      <c r="Q48" s="279">
        <v>21.857554723481957</v>
      </c>
      <c r="R48" s="279">
        <v>2.5171730000000005</v>
      </c>
      <c r="S48" s="279">
        <v>19.340381723481958</v>
      </c>
      <c r="T48" s="279"/>
      <c r="U48" s="279">
        <v>24.32353665406741</v>
      </c>
      <c r="V48" s="279">
        <v>1.9730560000000001</v>
      </c>
      <c r="W48" s="279">
        <v>22.35048065406741</v>
      </c>
      <c r="X48" s="279"/>
      <c r="Y48" s="279">
        <v>85.64441421044866</v>
      </c>
      <c r="Z48" s="279">
        <v>12.638969</v>
      </c>
      <c r="AA48" s="279">
        <v>73.00544521044866</v>
      </c>
    </row>
    <row r="49" spans="2:27" ht="12.75">
      <c r="B49" s="279"/>
      <c r="C49" s="279"/>
      <c r="D49" s="279"/>
      <c r="E49" s="279"/>
      <c r="F49" s="279"/>
      <c r="G49" s="279" t="s">
        <v>79</v>
      </c>
      <c r="H49" s="279"/>
      <c r="I49" s="279">
        <v>0</v>
      </c>
      <c r="J49" s="279">
        <v>0</v>
      </c>
      <c r="K49" s="279">
        <v>0</v>
      </c>
      <c r="L49" s="279"/>
      <c r="M49" s="279">
        <v>0</v>
      </c>
      <c r="N49" s="279">
        <v>0</v>
      </c>
      <c r="O49" s="279">
        <v>0</v>
      </c>
      <c r="P49" s="279"/>
      <c r="Q49" s="279">
        <v>0</v>
      </c>
      <c r="R49" s="279">
        <v>0</v>
      </c>
      <c r="S49" s="279">
        <v>0</v>
      </c>
      <c r="T49" s="279"/>
      <c r="U49" s="279">
        <v>0</v>
      </c>
      <c r="V49" s="279">
        <v>0</v>
      </c>
      <c r="W49" s="279">
        <v>0</v>
      </c>
      <c r="X49" s="279"/>
      <c r="Y49" s="279">
        <v>0</v>
      </c>
      <c r="Z49" s="279">
        <v>0</v>
      </c>
      <c r="AA49" s="279">
        <v>0</v>
      </c>
    </row>
    <row r="50" spans="2:27" ht="12.75">
      <c r="B50" s="279"/>
      <c r="C50" s="279"/>
      <c r="D50" s="279"/>
      <c r="E50" s="279"/>
      <c r="F50" s="279"/>
      <c r="G50" s="279" t="s">
        <v>45</v>
      </c>
      <c r="H50" s="279"/>
      <c r="I50" s="279">
        <v>17.7462411660865</v>
      </c>
      <c r="J50" s="279">
        <v>3.698158</v>
      </c>
      <c r="K50" s="279">
        <v>14.0480831660865</v>
      </c>
      <c r="L50" s="279"/>
      <c r="M50" s="279">
        <v>21.717081666812796</v>
      </c>
      <c r="N50" s="279">
        <v>4.450581999999999</v>
      </c>
      <c r="O50" s="279">
        <v>17.2664996668128</v>
      </c>
      <c r="P50" s="279"/>
      <c r="Q50" s="279">
        <v>21.857554723481957</v>
      </c>
      <c r="R50" s="279">
        <v>2.5171730000000005</v>
      </c>
      <c r="S50" s="279">
        <v>19.340381723481958</v>
      </c>
      <c r="T50" s="279"/>
      <c r="U50" s="279">
        <v>24.32353665406741</v>
      </c>
      <c r="V50" s="279">
        <v>1.9730560000000001</v>
      </c>
      <c r="W50" s="279">
        <v>22.35048065406741</v>
      </c>
      <c r="X50" s="279"/>
      <c r="Y50" s="279">
        <v>85.64441421044866</v>
      </c>
      <c r="Z50" s="279">
        <v>12.638969</v>
      </c>
      <c r="AA50" s="279">
        <v>73.00544521044866</v>
      </c>
    </row>
    <row r="51" spans="2:27" ht="12.75">
      <c r="B51" s="279"/>
      <c r="C51" s="279"/>
      <c r="D51" s="279"/>
      <c r="E51" s="279"/>
      <c r="F51" s="279" t="s">
        <v>665</v>
      </c>
      <c r="G51" s="279"/>
      <c r="H51" s="279"/>
      <c r="I51" s="279">
        <v>55.01884007484193</v>
      </c>
      <c r="J51" s="279">
        <v>0</v>
      </c>
      <c r="K51" s="279">
        <v>55.01884007484193</v>
      </c>
      <c r="L51" s="279"/>
      <c r="M51" s="279">
        <v>49.75541508596487</v>
      </c>
      <c r="N51" s="279">
        <v>0</v>
      </c>
      <c r="O51" s="279">
        <v>49.75541508596487</v>
      </c>
      <c r="P51" s="279"/>
      <c r="Q51" s="279">
        <v>47.80389098926282</v>
      </c>
      <c r="R51" s="279">
        <v>0</v>
      </c>
      <c r="S51" s="279">
        <v>47.80389098926282</v>
      </c>
      <c r="T51" s="279"/>
      <c r="U51" s="279">
        <v>74.90478091419773</v>
      </c>
      <c r="V51" s="279">
        <v>0</v>
      </c>
      <c r="W51" s="279">
        <v>74.90478091419773</v>
      </c>
      <c r="X51" s="279"/>
      <c r="Y51" s="279">
        <v>227.48292706426736</v>
      </c>
      <c r="Z51" s="279">
        <v>0</v>
      </c>
      <c r="AA51" s="279">
        <v>227.48292706426736</v>
      </c>
    </row>
    <row r="52" spans="9:27" ht="12.75">
      <c r="I52" s="279"/>
      <c r="J52" s="279"/>
      <c r="K52" s="279"/>
      <c r="M52" s="279"/>
      <c r="N52" s="279"/>
      <c r="O52" s="279"/>
      <c r="P52" s="279"/>
      <c r="Q52" s="279"/>
      <c r="R52" s="279"/>
      <c r="S52" s="279"/>
      <c r="U52" s="279"/>
      <c r="V52" s="279"/>
      <c r="W52" s="279"/>
      <c r="Y52" s="279"/>
      <c r="Z52" s="279"/>
      <c r="AA52" s="279"/>
    </row>
    <row r="53" spans="2:27" ht="12.75">
      <c r="B53" s="283"/>
      <c r="C53" s="283"/>
      <c r="D53" s="283"/>
      <c r="E53" s="283"/>
      <c r="F53" s="283"/>
      <c r="G53" s="283"/>
      <c r="H53" s="283"/>
      <c r="I53" s="280"/>
      <c r="J53" s="280"/>
      <c r="K53" s="280"/>
      <c r="L53" s="283"/>
      <c r="M53" s="280"/>
      <c r="N53" s="280"/>
      <c r="O53" s="280"/>
      <c r="P53" s="280"/>
      <c r="Q53" s="280"/>
      <c r="R53" s="280"/>
      <c r="S53" s="280"/>
      <c r="T53" s="283"/>
      <c r="U53" s="280"/>
      <c r="V53" s="280"/>
      <c r="W53" s="280"/>
      <c r="X53" s="283"/>
      <c r="Y53" s="280"/>
      <c r="Z53" s="280"/>
      <c r="AA53" s="280"/>
    </row>
    <row r="54" spans="2:27" ht="12.75">
      <c r="B54" s="284"/>
      <c r="C54" s="284"/>
      <c r="D54" s="284"/>
      <c r="E54" s="284"/>
      <c r="F54" s="284"/>
      <c r="G54" s="284"/>
      <c r="H54" s="284"/>
      <c r="I54" s="286"/>
      <c r="J54" s="286"/>
      <c r="K54" s="286"/>
      <c r="L54" s="284"/>
      <c r="M54" s="286"/>
      <c r="N54" s="286"/>
      <c r="O54" s="286"/>
      <c r="P54" s="286"/>
      <c r="Q54" s="286"/>
      <c r="R54" s="286"/>
      <c r="S54" s="286"/>
      <c r="T54" s="284"/>
      <c r="U54" s="286"/>
      <c r="V54" s="286"/>
      <c r="W54" s="286"/>
      <c r="X54" s="284"/>
      <c r="Y54" s="286"/>
      <c r="Z54" s="286"/>
      <c r="AA54" s="286"/>
    </row>
    <row r="55" spans="2:27" ht="12.75">
      <c r="B55" s="284"/>
      <c r="C55" s="284"/>
      <c r="D55" s="284"/>
      <c r="E55" s="284"/>
      <c r="F55" s="284"/>
      <c r="G55" s="284"/>
      <c r="H55" s="284"/>
      <c r="I55" s="286"/>
      <c r="J55" s="286"/>
      <c r="K55" s="286"/>
      <c r="L55" s="284"/>
      <c r="M55" s="286"/>
      <c r="N55" s="286"/>
      <c r="O55" s="286"/>
      <c r="P55" s="286"/>
      <c r="Q55" s="286"/>
      <c r="R55" s="286"/>
      <c r="S55" s="286"/>
      <c r="T55" s="284"/>
      <c r="U55" s="286"/>
      <c r="V55" s="286"/>
      <c r="W55" s="286"/>
      <c r="X55" s="284"/>
      <c r="Y55" s="286"/>
      <c r="Z55" s="286"/>
      <c r="AA55" s="286"/>
    </row>
    <row r="56" spans="2:27" ht="12.75">
      <c r="B56" s="284"/>
      <c r="C56" s="284" t="s">
        <v>393</v>
      </c>
      <c r="D56" s="284" t="s">
        <v>80</v>
      </c>
      <c r="E56" s="284"/>
      <c r="F56" s="284"/>
      <c r="G56" s="284"/>
      <c r="H56" s="284"/>
      <c r="I56" s="286"/>
      <c r="J56" s="286"/>
      <c r="K56" s="286"/>
      <c r="L56" s="284"/>
      <c r="M56" s="286"/>
      <c r="N56" s="286"/>
      <c r="O56" s="286"/>
      <c r="P56" s="286"/>
      <c r="Q56" s="286"/>
      <c r="R56" s="286"/>
      <c r="S56" s="286"/>
      <c r="T56" s="284"/>
      <c r="U56" s="286"/>
      <c r="V56" s="286"/>
      <c r="W56" s="286"/>
      <c r="X56" s="284"/>
      <c r="Y56" s="286"/>
      <c r="Z56" s="286"/>
      <c r="AA56" s="286"/>
    </row>
    <row r="57" spans="2:27" ht="12.75">
      <c r="B57" s="284"/>
      <c r="C57" s="284"/>
      <c r="D57" s="284"/>
      <c r="E57" s="284"/>
      <c r="F57" s="284"/>
      <c r="G57" s="284"/>
      <c r="H57" s="284"/>
      <c r="I57" s="286"/>
      <c r="J57" s="286"/>
      <c r="K57" s="286"/>
      <c r="L57" s="284"/>
      <c r="M57" s="286"/>
      <c r="N57" s="286"/>
      <c r="O57" s="286"/>
      <c r="P57" s="286"/>
      <c r="Q57" s="286"/>
      <c r="R57" s="286"/>
      <c r="S57" s="286"/>
      <c r="T57" s="284"/>
      <c r="U57" s="286"/>
      <c r="V57" s="286"/>
      <c r="W57" s="286"/>
      <c r="X57" s="284"/>
      <c r="Y57" s="286"/>
      <c r="Z57" s="286"/>
      <c r="AA57" s="286"/>
    </row>
    <row r="58" spans="2:27" ht="12.75">
      <c r="B58" s="279"/>
      <c r="C58" s="279"/>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row>
    <row r="59" spans="2:27" ht="12.75">
      <c r="B59" s="280"/>
      <c r="C59" s="280"/>
      <c r="D59" s="280"/>
      <c r="E59" s="280"/>
      <c r="F59" s="280"/>
      <c r="G59" s="280"/>
      <c r="H59" s="280"/>
      <c r="I59" s="395"/>
      <c r="J59" s="395"/>
      <c r="K59" s="395"/>
      <c r="L59" s="395"/>
      <c r="M59" s="395"/>
      <c r="N59" s="395"/>
      <c r="O59" s="395"/>
      <c r="P59" s="395"/>
      <c r="Q59" s="395"/>
      <c r="R59" s="395"/>
      <c r="S59" s="395"/>
      <c r="T59" s="395"/>
      <c r="U59" s="395"/>
      <c r="V59" s="395"/>
      <c r="W59" s="395"/>
      <c r="X59" s="233"/>
      <c r="Y59" s="393"/>
      <c r="Z59" s="393"/>
      <c r="AA59" s="393"/>
    </row>
    <row r="60" spans="2:27" ht="12.75">
      <c r="B60" s="94"/>
      <c r="C60" s="279"/>
      <c r="D60" s="213" t="s">
        <v>1</v>
      </c>
      <c r="E60" s="279"/>
      <c r="F60" s="279"/>
      <c r="G60" s="279"/>
      <c r="H60" s="279"/>
      <c r="I60" s="392"/>
      <c r="J60" s="392"/>
      <c r="K60" s="392"/>
      <c r="L60" s="192"/>
      <c r="M60" s="392"/>
      <c r="N60" s="392"/>
      <c r="O60" s="392"/>
      <c r="P60" s="192"/>
      <c r="Q60" s="392"/>
      <c r="R60" s="392"/>
      <c r="S60" s="392"/>
      <c r="T60" s="192"/>
      <c r="U60" s="392"/>
      <c r="V60" s="392"/>
      <c r="W60" s="392"/>
      <c r="X60" s="193"/>
      <c r="Y60" s="251"/>
      <c r="Z60" s="251"/>
      <c r="AA60" s="251"/>
    </row>
    <row r="61" spans="1:27" s="156" customFormat="1" ht="12.75">
      <c r="A61" s="213"/>
      <c r="B61" s="279"/>
      <c r="C61" s="279"/>
      <c r="D61" s="279"/>
      <c r="E61" s="279"/>
      <c r="F61" s="279"/>
      <c r="G61" s="279"/>
      <c r="H61" s="279"/>
      <c r="I61" s="252" t="s">
        <v>295</v>
      </c>
      <c r="J61" s="252"/>
      <c r="K61" s="252"/>
      <c r="L61" s="243"/>
      <c r="M61" s="252" t="s">
        <v>296</v>
      </c>
      <c r="N61" s="252"/>
      <c r="O61" s="252"/>
      <c r="P61" s="243"/>
      <c r="Q61" s="252" t="s">
        <v>297</v>
      </c>
      <c r="R61" s="252"/>
      <c r="S61" s="252"/>
      <c r="T61" s="243"/>
      <c r="U61" s="252" t="s">
        <v>298</v>
      </c>
      <c r="V61" s="252"/>
      <c r="W61" s="252"/>
      <c r="X61" s="243"/>
      <c r="Y61" s="193" t="s">
        <v>436</v>
      </c>
      <c r="Z61" s="193"/>
      <c r="AA61" s="193"/>
    </row>
    <row r="62" spans="2:27" ht="12.75">
      <c r="B62" s="281"/>
      <c r="C62" s="281"/>
      <c r="D62" s="281"/>
      <c r="E62" s="281"/>
      <c r="F62" s="281"/>
      <c r="G62" s="281"/>
      <c r="H62" s="281"/>
      <c r="I62" s="281" t="s">
        <v>116</v>
      </c>
      <c r="J62" s="281" t="s">
        <v>117</v>
      </c>
      <c r="K62" s="281" t="s">
        <v>118</v>
      </c>
      <c r="L62" s="281"/>
      <c r="M62" s="281" t="s">
        <v>116</v>
      </c>
      <c r="N62" s="281" t="s">
        <v>117</v>
      </c>
      <c r="O62" s="281" t="s">
        <v>118</v>
      </c>
      <c r="P62" s="281"/>
      <c r="Q62" s="281" t="s">
        <v>116</v>
      </c>
      <c r="R62" s="281" t="s">
        <v>117</v>
      </c>
      <c r="S62" s="281" t="s">
        <v>118</v>
      </c>
      <c r="T62" s="281"/>
      <c r="U62" s="281" t="s">
        <v>116</v>
      </c>
      <c r="V62" s="281" t="s">
        <v>117</v>
      </c>
      <c r="W62" s="281" t="s">
        <v>118</v>
      </c>
      <c r="X62" s="281"/>
      <c r="Y62" s="194" t="s">
        <v>116</v>
      </c>
      <c r="Z62" s="194" t="s">
        <v>117</v>
      </c>
      <c r="AA62" s="194" t="s">
        <v>118</v>
      </c>
    </row>
    <row r="63" spans="2:27" ht="12.75">
      <c r="B63" s="279"/>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row>
    <row r="64" spans="2:27" ht="12.75">
      <c r="B64" s="279"/>
      <c r="C64" s="279"/>
      <c r="D64" s="279"/>
      <c r="E64" s="279" t="s">
        <v>81</v>
      </c>
      <c r="F64" s="279"/>
      <c r="I64" s="279"/>
      <c r="J64" s="279">
        <v>220.69572186673395</v>
      </c>
      <c r="K64" s="279">
        <v>-220.69572186673395</v>
      </c>
      <c r="L64" s="279"/>
      <c r="M64" s="279"/>
      <c r="N64" s="279">
        <v>756.0671191084255</v>
      </c>
      <c r="O64" s="279">
        <v>-756.0671191084255</v>
      </c>
      <c r="P64" s="279"/>
      <c r="Q64" s="279"/>
      <c r="R64" s="279">
        <v>578.167395822407</v>
      </c>
      <c r="S64" s="279">
        <v>-578.167395822407</v>
      </c>
      <c r="T64" s="279"/>
      <c r="U64" s="279"/>
      <c r="V64" s="279">
        <v>595.7811330251363</v>
      </c>
      <c r="W64" s="279">
        <v>-595.7811330251363</v>
      </c>
      <c r="X64" s="279"/>
      <c r="Y64" s="279"/>
      <c r="Z64" s="279">
        <v>2150.711369822703</v>
      </c>
      <c r="AA64" s="279">
        <v>-2150.711369822703</v>
      </c>
    </row>
    <row r="65" spans="2:27" ht="12.75">
      <c r="B65" s="279"/>
      <c r="C65" s="279"/>
      <c r="D65" s="279"/>
      <c r="E65" s="279"/>
      <c r="F65" s="279" t="s">
        <v>667</v>
      </c>
      <c r="I65" s="279"/>
      <c r="J65" s="279">
        <v>261.72855561609003</v>
      </c>
      <c r="K65" s="279">
        <v>-261.72855561609003</v>
      </c>
      <c r="L65" s="279"/>
      <c r="M65" s="279"/>
      <c r="N65" s="279">
        <v>704.82688236225</v>
      </c>
      <c r="O65" s="279">
        <v>-704.82688236225</v>
      </c>
      <c r="P65" s="279"/>
      <c r="Q65" s="279"/>
      <c r="R65" s="279">
        <v>562.176090110057</v>
      </c>
      <c r="S65" s="279">
        <v>-562.176090110057</v>
      </c>
      <c r="T65" s="279"/>
      <c r="U65" s="279"/>
      <c r="V65" s="279">
        <v>579.044833508695</v>
      </c>
      <c r="W65" s="279">
        <v>-579.044833508695</v>
      </c>
      <c r="X65" s="279"/>
      <c r="Y65" s="279"/>
      <c r="Z65" s="279">
        <v>2107.776361597092</v>
      </c>
      <c r="AA65" s="279">
        <v>-2107.776361597092</v>
      </c>
    </row>
    <row r="66" spans="2:27" ht="12.75">
      <c r="B66" s="279"/>
      <c r="C66" s="279"/>
      <c r="D66" s="279"/>
      <c r="E66" s="279"/>
      <c r="F66" s="279" t="s">
        <v>668</v>
      </c>
      <c r="I66" s="279"/>
      <c r="J66" s="279">
        <v>-41.03283374935609</v>
      </c>
      <c r="K66" s="279">
        <v>41.03283374935609</v>
      </c>
      <c r="L66" s="279"/>
      <c r="M66" s="279"/>
      <c r="N66" s="279">
        <v>51.24023674617547</v>
      </c>
      <c r="O66" s="279">
        <v>-51.24023674617547</v>
      </c>
      <c r="P66" s="279"/>
      <c r="Q66" s="279"/>
      <c r="R66" s="279">
        <v>15.991305712350027</v>
      </c>
      <c r="S66" s="279">
        <v>-15.991305712350027</v>
      </c>
      <c r="T66" s="279"/>
      <c r="U66" s="279"/>
      <c r="V66" s="279">
        <v>16.736299516441363</v>
      </c>
      <c r="W66" s="279">
        <v>-16.736299516441363</v>
      </c>
      <c r="X66" s="279"/>
      <c r="Y66" s="279"/>
      <c r="Z66" s="279">
        <v>42.93500822561077</v>
      </c>
      <c r="AA66" s="279">
        <v>-42.93500822561077</v>
      </c>
    </row>
    <row r="67" spans="2:27" ht="12.75">
      <c r="B67" s="279"/>
      <c r="C67" s="279"/>
      <c r="D67" s="279"/>
      <c r="E67" s="279"/>
      <c r="F67" s="279"/>
      <c r="I67" s="279"/>
      <c r="J67" s="279"/>
      <c r="K67" s="279"/>
      <c r="M67" s="279"/>
      <c r="N67" s="279"/>
      <c r="O67" s="279"/>
      <c r="P67" s="279"/>
      <c r="Q67" s="279"/>
      <c r="R67" s="279"/>
      <c r="S67" s="279"/>
      <c r="U67" s="279"/>
      <c r="V67" s="279"/>
      <c r="W67" s="279"/>
      <c r="Y67" s="279"/>
      <c r="Z67" s="279"/>
      <c r="AA67" s="279"/>
    </row>
    <row r="68" spans="2:27" ht="12.75">
      <c r="B68" s="279"/>
      <c r="C68" s="279"/>
      <c r="D68" s="279"/>
      <c r="E68" s="279"/>
      <c r="F68" s="279"/>
      <c r="I68" s="279"/>
      <c r="J68" s="279"/>
      <c r="K68" s="279"/>
      <c r="M68" s="279"/>
      <c r="N68" s="279"/>
      <c r="O68" s="279"/>
      <c r="P68" s="279"/>
      <c r="Q68" s="279"/>
      <c r="R68" s="279"/>
      <c r="S68" s="279"/>
      <c r="U68" s="279"/>
      <c r="V68" s="279"/>
      <c r="W68" s="279"/>
      <c r="Y68" s="279"/>
      <c r="Z68" s="279"/>
      <c r="AA68" s="279"/>
    </row>
    <row r="69" spans="9:27" ht="8.25" customHeight="1">
      <c r="I69" s="279"/>
      <c r="J69" s="279"/>
      <c r="K69" s="279"/>
      <c r="M69" s="279"/>
      <c r="N69" s="279"/>
      <c r="O69" s="279"/>
      <c r="P69" s="279"/>
      <c r="Q69" s="279"/>
      <c r="R69" s="279"/>
      <c r="S69" s="279"/>
      <c r="U69" s="279"/>
      <c r="V69" s="279"/>
      <c r="W69" s="279"/>
      <c r="Y69" s="279"/>
      <c r="Z69" s="279"/>
      <c r="AA69" s="279"/>
    </row>
    <row r="70" spans="2:27" ht="12.75">
      <c r="B70" s="279"/>
      <c r="C70" s="279" t="s">
        <v>669</v>
      </c>
      <c r="D70" s="213" t="s">
        <v>82</v>
      </c>
      <c r="I70" s="279"/>
      <c r="J70" s="279"/>
      <c r="K70" s="279"/>
      <c r="M70" s="279"/>
      <c r="N70" s="279"/>
      <c r="O70" s="279"/>
      <c r="P70" s="279"/>
      <c r="Q70" s="279"/>
      <c r="R70" s="279"/>
      <c r="S70" s="279"/>
      <c r="U70" s="279"/>
      <c r="V70" s="279"/>
      <c r="W70" s="279"/>
      <c r="Y70" s="279"/>
      <c r="Z70" s="279"/>
      <c r="AA70" s="279"/>
    </row>
    <row r="71" spans="2:27" ht="12.75">
      <c r="B71" s="279"/>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row>
    <row r="72" spans="2:27" ht="12.75">
      <c r="B72" s="280"/>
      <c r="C72" s="280"/>
      <c r="D72" s="280"/>
      <c r="E72" s="280"/>
      <c r="F72" s="280"/>
      <c r="G72" s="280"/>
      <c r="H72" s="280"/>
      <c r="I72" s="395"/>
      <c r="J72" s="395"/>
      <c r="K72" s="395"/>
      <c r="L72" s="395"/>
      <c r="M72" s="395"/>
      <c r="N72" s="395"/>
      <c r="O72" s="395"/>
      <c r="P72" s="395"/>
      <c r="Q72" s="395"/>
      <c r="R72" s="395"/>
      <c r="S72" s="395"/>
      <c r="T72" s="395"/>
      <c r="U72" s="395"/>
      <c r="V72" s="395"/>
      <c r="W72" s="395"/>
      <c r="X72" s="233"/>
      <c r="Y72" s="393"/>
      <c r="Z72" s="393"/>
      <c r="AA72" s="393"/>
    </row>
    <row r="73" spans="2:27" ht="9.75" customHeight="1">
      <c r="B73" s="94"/>
      <c r="C73" s="279"/>
      <c r="D73" s="213" t="s">
        <v>1</v>
      </c>
      <c r="E73" s="279"/>
      <c r="F73" s="279"/>
      <c r="G73" s="279"/>
      <c r="H73" s="279"/>
      <c r="I73" s="392"/>
      <c r="J73" s="392"/>
      <c r="K73" s="392"/>
      <c r="L73" s="192"/>
      <c r="M73" s="392"/>
      <c r="N73" s="392"/>
      <c r="O73" s="392"/>
      <c r="P73" s="192"/>
      <c r="Q73" s="392"/>
      <c r="R73" s="392"/>
      <c r="S73" s="392"/>
      <c r="T73" s="192"/>
      <c r="U73" s="392"/>
      <c r="V73" s="392"/>
      <c r="W73" s="392"/>
      <c r="X73" s="193"/>
      <c r="Y73" s="251"/>
      <c r="Z73" s="251"/>
      <c r="AA73" s="251"/>
    </row>
    <row r="74" spans="1:27" s="156" customFormat="1" ht="12.75">
      <c r="A74" s="213"/>
      <c r="B74" s="279"/>
      <c r="C74" s="279"/>
      <c r="D74" s="279"/>
      <c r="E74" s="279"/>
      <c r="F74" s="279"/>
      <c r="G74" s="279"/>
      <c r="H74" s="279"/>
      <c r="I74" s="252" t="s">
        <v>295</v>
      </c>
      <c r="J74" s="252"/>
      <c r="K74" s="252"/>
      <c r="L74" s="243"/>
      <c r="M74" s="252" t="s">
        <v>296</v>
      </c>
      <c r="N74" s="252"/>
      <c r="O74" s="252"/>
      <c r="P74" s="243"/>
      <c r="Q74" s="252" t="s">
        <v>297</v>
      </c>
      <c r="R74" s="252"/>
      <c r="S74" s="252"/>
      <c r="T74" s="243"/>
      <c r="U74" s="252" t="s">
        <v>298</v>
      </c>
      <c r="V74" s="252"/>
      <c r="W74" s="252"/>
      <c r="X74" s="243"/>
      <c r="Y74" s="193" t="s">
        <v>436</v>
      </c>
      <c r="Z74" s="193"/>
      <c r="AA74" s="193"/>
    </row>
    <row r="75" spans="2:27" ht="12.75">
      <c r="B75" s="281"/>
      <c r="C75" s="281"/>
      <c r="D75" s="281"/>
      <c r="E75" s="281"/>
      <c r="F75" s="281"/>
      <c r="G75" s="281"/>
      <c r="H75" s="281"/>
      <c r="I75" s="281" t="s">
        <v>116</v>
      </c>
      <c r="J75" s="281" t="s">
        <v>117</v>
      </c>
      <c r="K75" s="281" t="s">
        <v>118</v>
      </c>
      <c r="L75" s="281"/>
      <c r="M75" s="281" t="s">
        <v>116</v>
      </c>
      <c r="N75" s="281" t="s">
        <v>117</v>
      </c>
      <c r="O75" s="281" t="s">
        <v>118</v>
      </c>
      <c r="P75" s="281"/>
      <c r="Q75" s="281" t="s">
        <v>116</v>
      </c>
      <c r="R75" s="281" t="s">
        <v>117</v>
      </c>
      <c r="S75" s="281" t="s">
        <v>118</v>
      </c>
      <c r="T75" s="281"/>
      <c r="U75" s="281" t="s">
        <v>116</v>
      </c>
      <c r="V75" s="281" t="s">
        <v>117</v>
      </c>
      <c r="W75" s="281" t="s">
        <v>118</v>
      </c>
      <c r="X75" s="281"/>
      <c r="Y75" s="194" t="s">
        <v>116</v>
      </c>
      <c r="Z75" s="194" t="s">
        <v>117</v>
      </c>
      <c r="AA75" s="194" t="s">
        <v>118</v>
      </c>
    </row>
    <row r="76" spans="2:27" ht="12.75">
      <c r="B76" s="279"/>
      <c r="C76" s="279"/>
      <c r="D76" s="279"/>
      <c r="E76" s="279"/>
      <c r="F76" s="279"/>
      <c r="G76" s="279"/>
      <c r="H76" s="279"/>
      <c r="I76" s="279"/>
      <c r="J76" s="279"/>
      <c r="K76" s="279"/>
      <c r="L76" s="279"/>
      <c r="M76" s="279"/>
      <c r="N76" s="279"/>
      <c r="O76" s="279"/>
      <c r="P76" s="279"/>
      <c r="Q76" s="279"/>
      <c r="R76" s="279"/>
      <c r="S76" s="279"/>
      <c r="T76" s="279"/>
      <c r="U76" s="279"/>
      <c r="V76" s="279"/>
      <c r="W76" s="279"/>
      <c r="X76" s="279"/>
      <c r="Y76" s="279"/>
      <c r="Z76" s="279"/>
      <c r="AA76" s="279"/>
    </row>
    <row r="77" spans="2:27" ht="12.75">
      <c r="B77" s="279"/>
      <c r="C77" s="279"/>
      <c r="D77" s="279"/>
      <c r="E77" s="279" t="s">
        <v>81</v>
      </c>
      <c r="F77" s="279"/>
      <c r="I77" s="279"/>
      <c r="J77" s="279">
        <v>14.9</v>
      </c>
      <c r="K77" s="279">
        <v>-14.9</v>
      </c>
      <c r="L77" s="279"/>
      <c r="M77" s="279"/>
      <c r="N77" s="279">
        <v>12.9</v>
      </c>
      <c r="O77" s="279">
        <v>-12.9</v>
      </c>
      <c r="P77" s="279"/>
      <c r="Q77" s="279"/>
      <c r="R77" s="279">
        <v>15.3</v>
      </c>
      <c r="S77" s="279">
        <v>-15.3</v>
      </c>
      <c r="T77" s="279"/>
      <c r="U77" s="279"/>
      <c r="V77" s="279">
        <v>14.7</v>
      </c>
      <c r="W77" s="279">
        <v>-14.7</v>
      </c>
      <c r="X77" s="279"/>
      <c r="Y77" s="279"/>
      <c r="Z77" s="279">
        <v>57.8</v>
      </c>
      <c r="AA77" s="279">
        <v>-57.8</v>
      </c>
    </row>
    <row r="78" spans="2:27" ht="12.75">
      <c r="B78" s="279"/>
      <c r="C78" s="279"/>
      <c r="D78" s="279"/>
      <c r="E78" s="279"/>
      <c r="F78" s="279" t="s">
        <v>662</v>
      </c>
      <c r="I78" s="279"/>
      <c r="J78" s="279">
        <v>4.918949634233717</v>
      </c>
      <c r="K78" s="279">
        <v>-4.918949634233717</v>
      </c>
      <c r="L78" s="279"/>
      <c r="M78" s="279"/>
      <c r="N78" s="279">
        <v>3.954410120166475</v>
      </c>
      <c r="O78" s="279">
        <v>-3.954410120166475</v>
      </c>
      <c r="P78" s="279"/>
      <c r="Q78" s="279"/>
      <c r="R78" s="279">
        <v>4.854554156587993</v>
      </c>
      <c r="S78" s="279">
        <v>-4.854554156587993</v>
      </c>
      <c r="T78" s="279"/>
      <c r="U78" s="279"/>
      <c r="V78" s="279">
        <v>6.2876793856731545</v>
      </c>
      <c r="W78" s="279">
        <v>-6.2876793856731545</v>
      </c>
      <c r="X78" s="279"/>
      <c r="Y78" s="279"/>
      <c r="Z78" s="279">
        <v>20.015593296661336</v>
      </c>
      <c r="AA78" s="279">
        <v>-20.015593296661336</v>
      </c>
    </row>
    <row r="79" spans="2:27" ht="12.75">
      <c r="B79" s="279"/>
      <c r="C79" s="279"/>
      <c r="D79" s="279"/>
      <c r="E79" s="279"/>
      <c r="F79" s="279" t="s">
        <v>664</v>
      </c>
      <c r="I79" s="279"/>
      <c r="J79" s="279">
        <v>2.5161844935670588</v>
      </c>
      <c r="K79" s="279">
        <v>-2.5161844935670588</v>
      </c>
      <c r="L79" s="279"/>
      <c r="M79" s="279"/>
      <c r="N79" s="279">
        <v>2.411303165639765</v>
      </c>
      <c r="O79" s="279">
        <v>-2.411303165639765</v>
      </c>
      <c r="P79" s="279"/>
      <c r="Q79" s="279"/>
      <c r="R79" s="279">
        <v>2.611486022635564</v>
      </c>
      <c r="S79" s="279">
        <v>-2.611486022635564</v>
      </c>
      <c r="T79" s="279"/>
      <c r="U79" s="279"/>
      <c r="V79" s="279">
        <v>1.7322340948074997</v>
      </c>
      <c r="W79" s="279">
        <v>-1.7322340948074997</v>
      </c>
      <c r="X79" s="279"/>
      <c r="Y79" s="279"/>
      <c r="Z79" s="279">
        <v>9.271207776649888</v>
      </c>
      <c r="AA79" s="279">
        <v>-9.271207776649888</v>
      </c>
    </row>
    <row r="80" spans="2:27" ht="12.75">
      <c r="B80" s="279"/>
      <c r="C80" s="279"/>
      <c r="D80" s="279"/>
      <c r="E80" s="279"/>
      <c r="F80" s="279" t="s">
        <v>665</v>
      </c>
      <c r="I80" s="279"/>
      <c r="J80" s="279">
        <v>7.4648658721992245</v>
      </c>
      <c r="K80" s="279">
        <v>-7.4648658721992245</v>
      </c>
      <c r="L80" s="279"/>
      <c r="M80" s="279"/>
      <c r="N80" s="279">
        <v>6.53428671419376</v>
      </c>
      <c r="O80" s="279">
        <v>-6.53428671419376</v>
      </c>
      <c r="P80" s="279"/>
      <c r="Q80" s="279"/>
      <c r="R80" s="279">
        <v>7.8339598207764425</v>
      </c>
      <c r="S80" s="279">
        <v>-7.8339598207764425</v>
      </c>
      <c r="T80" s="279"/>
      <c r="U80" s="279"/>
      <c r="V80" s="279">
        <v>6.680086519519346</v>
      </c>
      <c r="W80" s="279">
        <v>-6.680086519519346</v>
      </c>
      <c r="X80" s="279"/>
      <c r="Y80" s="279"/>
      <c r="Z80" s="279">
        <v>28.513198926688773</v>
      </c>
      <c r="AA80" s="279">
        <v>-28.513198926688773</v>
      </c>
    </row>
    <row r="81" spans="2:27" ht="12.75">
      <c r="B81" s="279"/>
      <c r="C81" s="279"/>
      <c r="D81" s="279"/>
      <c r="E81" s="279"/>
      <c r="F81" s="279"/>
      <c r="G81" s="279"/>
      <c r="H81" s="279"/>
      <c r="I81" s="279"/>
      <c r="J81" s="279"/>
      <c r="K81" s="279"/>
      <c r="L81" s="279"/>
      <c r="M81" s="279"/>
      <c r="N81" s="279"/>
      <c r="O81" s="279"/>
      <c r="P81" s="279"/>
      <c r="Q81" s="279"/>
      <c r="R81" s="279"/>
      <c r="S81" s="279"/>
      <c r="T81" s="279"/>
      <c r="U81" s="279"/>
      <c r="V81" s="279"/>
      <c r="W81" s="279"/>
      <c r="X81" s="279"/>
      <c r="Y81" s="279"/>
      <c r="Z81" s="279"/>
      <c r="AA81" s="279"/>
    </row>
  </sheetData>
  <mergeCells count="18">
    <mergeCell ref="I59:W59"/>
    <mergeCell ref="Y59:AA59"/>
    <mergeCell ref="Q60:S60"/>
    <mergeCell ref="U60:W60"/>
    <mergeCell ref="I60:K60"/>
    <mergeCell ref="M60:O60"/>
    <mergeCell ref="I72:W72"/>
    <mergeCell ref="Y72:AA72"/>
    <mergeCell ref="Q73:S73"/>
    <mergeCell ref="U73:W73"/>
    <mergeCell ref="I73:K73"/>
    <mergeCell ref="M73:O73"/>
    <mergeCell ref="I5:W5"/>
    <mergeCell ref="Y5:AA5"/>
    <mergeCell ref="I6:K6"/>
    <mergeCell ref="M6:O6"/>
    <mergeCell ref="Q6:S6"/>
    <mergeCell ref="U6:W6"/>
  </mergeCells>
  <printOptions horizontalCentered="1"/>
  <pageMargins left="0.15748031496062992" right="0.15748031496062992" top="0.53" bottom="0.35433070866141736" header="0.39" footer="0"/>
  <pageSetup fitToHeight="0" fitToWidth="0" horizontalDpi="300" verticalDpi="300" orientation="landscape" scale="70" r:id="rId1"/>
  <ignoredErrors>
    <ignoredError sqref="C56 C70" numberStoredAsText="1"/>
  </ignoredErrors>
</worksheet>
</file>

<file path=xl/worksheets/sheet11.xml><?xml version="1.0" encoding="utf-8"?>
<worksheet xmlns="http://schemas.openxmlformats.org/spreadsheetml/2006/main" xmlns:r="http://schemas.openxmlformats.org/officeDocument/2006/relationships">
  <dimension ref="A1:W28"/>
  <sheetViews>
    <sheetView zoomScale="75" zoomScaleNormal="75" zoomScaleSheetLayoutView="75" workbookViewId="0" topLeftCell="A1">
      <selection activeCell="A1" sqref="A1"/>
    </sheetView>
  </sheetViews>
  <sheetFormatPr defaultColWidth="11.421875" defaultRowHeight="12.75"/>
  <cols>
    <col min="1" max="1" width="4.140625" style="156" customWidth="1"/>
    <col min="2" max="3" width="2.7109375" style="156" customWidth="1"/>
    <col min="4" max="4" width="42.7109375" style="156" customWidth="1"/>
    <col min="5" max="7" width="7.7109375" style="156" customWidth="1"/>
    <col min="8" max="8" width="1.7109375" style="156" customWidth="1"/>
    <col min="9" max="11" width="7.7109375" style="156" customWidth="1"/>
    <col min="12" max="12" width="1.7109375" style="156" customWidth="1"/>
    <col min="13" max="15" width="7.7109375" style="156" customWidth="1"/>
    <col min="16" max="16" width="1.7109375" style="156" customWidth="1"/>
    <col min="17" max="19" width="7.7109375" style="156" customWidth="1"/>
    <col min="20" max="20" width="1.7109375" style="156" customWidth="1"/>
    <col min="21" max="23" width="7.7109375" style="156" customWidth="1"/>
    <col min="24" max="16384" width="11.421875" style="156" customWidth="1"/>
  </cols>
  <sheetData>
    <row r="1" ht="12.75">
      <c r="B1" s="156" t="s">
        <v>674</v>
      </c>
    </row>
    <row r="2" spans="2:23" ht="12.75">
      <c r="B2" s="229" t="s">
        <v>697</v>
      </c>
      <c r="C2" s="209"/>
      <c r="D2" s="242"/>
      <c r="E2" s="242"/>
      <c r="F2" s="242"/>
      <c r="G2" s="242"/>
      <c r="H2" s="242"/>
      <c r="I2" s="242"/>
      <c r="J2" s="242"/>
      <c r="K2" s="242"/>
      <c r="L2" s="242"/>
      <c r="M2" s="242"/>
      <c r="N2" s="242"/>
      <c r="O2" s="242"/>
      <c r="P2" s="242"/>
      <c r="Q2" s="242"/>
      <c r="R2" s="242"/>
      <c r="S2" s="242"/>
      <c r="T2" s="242"/>
      <c r="U2" s="242"/>
      <c r="V2" s="242"/>
      <c r="W2" s="242"/>
    </row>
    <row r="3" spans="2:23" ht="12.75">
      <c r="B3" s="245" t="s">
        <v>0</v>
      </c>
      <c r="C3" s="242"/>
      <c r="D3" s="242"/>
      <c r="E3" s="242"/>
      <c r="F3" s="242"/>
      <c r="G3" s="242"/>
      <c r="H3" s="242"/>
      <c r="I3" s="242"/>
      <c r="J3" s="242"/>
      <c r="K3" s="242"/>
      <c r="L3" s="242"/>
      <c r="M3" s="242"/>
      <c r="N3" s="242"/>
      <c r="O3" s="242"/>
      <c r="P3" s="242"/>
      <c r="Q3" s="242"/>
      <c r="R3" s="242"/>
      <c r="S3" s="242"/>
      <c r="T3" s="242"/>
      <c r="U3" s="242"/>
      <c r="V3" s="242"/>
      <c r="W3" s="242"/>
    </row>
    <row r="4" spans="2:23" ht="12.75">
      <c r="B4" s="193"/>
      <c r="C4" s="193"/>
      <c r="D4" s="193"/>
      <c r="E4" s="193"/>
      <c r="F4" s="193"/>
      <c r="G4" s="193"/>
      <c r="H4" s="193"/>
      <c r="I4" s="193"/>
      <c r="J4" s="193"/>
      <c r="K4" s="193"/>
      <c r="L4" s="193"/>
      <c r="M4" s="193"/>
      <c r="N4" s="193"/>
      <c r="O4" s="193"/>
      <c r="P4" s="193"/>
      <c r="Q4" s="193"/>
      <c r="R4" s="193"/>
      <c r="S4" s="193"/>
      <c r="T4" s="193"/>
      <c r="U4" s="193"/>
      <c r="V4" s="193"/>
      <c r="W4" s="193"/>
    </row>
    <row r="5" spans="2:23" ht="12.75">
      <c r="B5" s="233"/>
      <c r="C5" s="233"/>
      <c r="D5" s="233"/>
      <c r="E5" s="233"/>
      <c r="F5" s="233"/>
      <c r="G5" s="233"/>
      <c r="H5" s="233"/>
      <c r="I5" s="233"/>
      <c r="J5" s="233"/>
      <c r="K5" s="233"/>
      <c r="L5" s="233"/>
      <c r="M5" s="233"/>
      <c r="N5" s="233"/>
      <c r="O5" s="233"/>
      <c r="P5" s="233"/>
      <c r="Q5" s="233"/>
      <c r="R5" s="233"/>
      <c r="S5" s="233"/>
      <c r="T5" s="233"/>
      <c r="U5" s="233"/>
      <c r="V5" s="233"/>
      <c r="W5" s="233"/>
    </row>
    <row r="6" spans="2:23" ht="12.75">
      <c r="B6" s="198"/>
      <c r="C6" s="198"/>
      <c r="D6" s="198"/>
      <c r="E6" s="196" t="s">
        <v>455</v>
      </c>
      <c r="F6" s="196"/>
      <c r="G6" s="196"/>
      <c r="H6" s="196"/>
      <c r="I6" s="197"/>
      <c r="J6" s="197"/>
      <c r="K6" s="197"/>
      <c r="L6" s="197"/>
      <c r="M6" s="197"/>
      <c r="N6" s="197"/>
      <c r="O6" s="197"/>
      <c r="P6" s="197"/>
      <c r="Q6" s="197"/>
      <c r="R6" s="197"/>
      <c r="S6" s="197"/>
      <c r="T6" s="198"/>
      <c r="U6" s="196" t="s">
        <v>448</v>
      </c>
      <c r="V6" s="197"/>
      <c r="W6" s="197"/>
    </row>
    <row r="7" spans="2:23" ht="12.75">
      <c r="B7" s="94" t="s">
        <v>1</v>
      </c>
      <c r="C7" s="189"/>
      <c r="D7" s="198"/>
      <c r="E7" s="199" t="s">
        <v>449</v>
      </c>
      <c r="F7" s="199"/>
      <c r="G7" s="199"/>
      <c r="H7" s="192"/>
      <c r="I7" s="199" t="s">
        <v>348</v>
      </c>
      <c r="J7" s="199"/>
      <c r="K7" s="199"/>
      <c r="L7" s="192"/>
      <c r="M7" s="199" t="s">
        <v>456</v>
      </c>
      <c r="N7" s="199"/>
      <c r="O7" s="199"/>
      <c r="P7" s="192"/>
      <c r="Q7" s="199" t="s">
        <v>457</v>
      </c>
      <c r="R7" s="199"/>
      <c r="S7" s="199"/>
      <c r="T7" s="192"/>
      <c r="U7" s="200" t="s">
        <v>336</v>
      </c>
      <c r="V7" s="200" t="s">
        <v>337</v>
      </c>
      <c r="W7" s="200" t="s">
        <v>118</v>
      </c>
    </row>
    <row r="8" spans="2:23" ht="12.75">
      <c r="B8" s="198"/>
      <c r="C8" s="198"/>
      <c r="D8" s="198"/>
      <c r="E8" s="287" t="s">
        <v>336</v>
      </c>
      <c r="F8" s="287" t="s">
        <v>337</v>
      </c>
      <c r="G8" s="287" t="s">
        <v>118</v>
      </c>
      <c r="H8" s="193"/>
      <c r="I8" s="287" t="s">
        <v>336</v>
      </c>
      <c r="J8" s="287" t="s">
        <v>337</v>
      </c>
      <c r="K8" s="287" t="s">
        <v>118</v>
      </c>
      <c r="L8" s="193"/>
      <c r="M8" s="287" t="s">
        <v>336</v>
      </c>
      <c r="N8" s="287" t="s">
        <v>337</v>
      </c>
      <c r="O8" s="287" t="s">
        <v>118</v>
      </c>
      <c r="P8" s="193"/>
      <c r="Q8" s="287" t="s">
        <v>336</v>
      </c>
      <c r="R8" s="287" t="s">
        <v>337</v>
      </c>
      <c r="S8" s="287" t="s">
        <v>118</v>
      </c>
      <c r="T8" s="193"/>
      <c r="U8" s="268"/>
      <c r="V8" s="268"/>
      <c r="W8" s="268"/>
    </row>
    <row r="9" spans="2:23" ht="12.75">
      <c r="B9" s="194"/>
      <c r="C9" s="194"/>
      <c r="D9" s="194"/>
      <c r="E9" s="194"/>
      <c r="F9" s="194"/>
      <c r="G9" s="194"/>
      <c r="H9" s="194"/>
      <c r="I9" s="194"/>
      <c r="J9" s="194"/>
      <c r="K9" s="194"/>
      <c r="L9" s="194"/>
      <c r="M9" s="194"/>
      <c r="N9" s="194"/>
      <c r="O9" s="194"/>
      <c r="P9" s="194"/>
      <c r="Q9" s="194"/>
      <c r="R9" s="194"/>
      <c r="S9" s="194"/>
      <c r="T9" s="194"/>
      <c r="U9" s="194"/>
      <c r="V9" s="194"/>
      <c r="W9" s="198"/>
    </row>
    <row r="10" spans="2:23" ht="12.75">
      <c r="B10" s="193"/>
      <c r="C10" s="193"/>
      <c r="D10" s="193"/>
      <c r="E10" s="193"/>
      <c r="F10" s="193"/>
      <c r="G10" s="193"/>
      <c r="H10" s="193"/>
      <c r="I10" s="193"/>
      <c r="J10" s="193"/>
      <c r="K10" s="193"/>
      <c r="L10" s="193"/>
      <c r="M10" s="193"/>
      <c r="N10" s="193"/>
      <c r="O10" s="193"/>
      <c r="P10" s="193"/>
      <c r="Q10" s="193"/>
      <c r="R10" s="193"/>
      <c r="S10" s="193"/>
      <c r="T10" s="193"/>
      <c r="U10" s="193"/>
      <c r="V10" s="193"/>
      <c r="W10" s="233"/>
    </row>
    <row r="11" spans="2:23" ht="12.75">
      <c r="B11" s="193"/>
      <c r="C11" s="193"/>
      <c r="D11" s="193"/>
      <c r="E11" s="193"/>
      <c r="F11" s="193"/>
      <c r="G11" s="193"/>
      <c r="H11" s="193"/>
      <c r="I11" s="193"/>
      <c r="J11" s="193"/>
      <c r="K11" s="193"/>
      <c r="L11" s="193"/>
      <c r="M11" s="193"/>
      <c r="N11" s="193"/>
      <c r="O11" s="193"/>
      <c r="P11" s="193"/>
      <c r="Q11" s="193"/>
      <c r="R11" s="193"/>
      <c r="S11" s="193"/>
      <c r="T11" s="193"/>
      <c r="U11" s="193"/>
      <c r="V11" s="193"/>
      <c r="W11" s="198"/>
    </row>
    <row r="12" spans="2:23" ht="12.75">
      <c r="B12" s="244" t="s">
        <v>368</v>
      </c>
      <c r="C12" s="192" t="s">
        <v>100</v>
      </c>
      <c r="D12" s="192"/>
      <c r="E12" s="192">
        <v>312.57203037841674</v>
      </c>
      <c r="F12" s="192">
        <v>11.815380922105525</v>
      </c>
      <c r="G12" s="192">
        <v>300.7566494563112</v>
      </c>
      <c r="H12" s="192"/>
      <c r="I12" s="192">
        <v>853.3033492714784</v>
      </c>
      <c r="J12" s="192">
        <v>12.246342199949453</v>
      </c>
      <c r="K12" s="192">
        <v>841.0570070715289</v>
      </c>
      <c r="L12" s="192"/>
      <c r="M12" s="192">
        <v>669.9027934569991</v>
      </c>
      <c r="N12" s="192">
        <v>11.856070074697605</v>
      </c>
      <c r="O12" s="192">
        <v>658.0467233823015</v>
      </c>
      <c r="P12" s="192"/>
      <c r="Q12" s="192">
        <v>702.3927510896618</v>
      </c>
      <c r="R12" s="192">
        <v>14.071190527832616</v>
      </c>
      <c r="S12" s="192">
        <v>688.3215605618292</v>
      </c>
      <c r="T12" s="192"/>
      <c r="U12" s="192">
        <v>2538.170924196556</v>
      </c>
      <c r="V12" s="192">
        <v>49.9889837245852</v>
      </c>
      <c r="W12" s="221">
        <v>2488.181940471971</v>
      </c>
    </row>
    <row r="13" spans="2:23" ht="12.75">
      <c r="B13" s="243"/>
      <c r="C13" s="193"/>
      <c r="D13" s="193"/>
      <c r="E13" s="193"/>
      <c r="F13" s="193"/>
      <c r="G13" s="193"/>
      <c r="H13" s="193"/>
      <c r="I13" s="193"/>
      <c r="J13" s="193"/>
      <c r="K13" s="193"/>
      <c r="L13" s="193"/>
      <c r="M13" s="193"/>
      <c r="N13" s="193"/>
      <c r="O13" s="193"/>
      <c r="P13" s="193"/>
      <c r="Q13" s="193"/>
      <c r="R13" s="193"/>
      <c r="S13" s="193"/>
      <c r="T13" s="193"/>
      <c r="U13" s="193"/>
      <c r="V13" s="193"/>
      <c r="W13" s="198"/>
    </row>
    <row r="14" spans="1:23" s="176" customFormat="1" ht="12.75">
      <c r="A14" s="156"/>
      <c r="B14" s="243"/>
      <c r="C14" s="193"/>
      <c r="D14" s="193" t="s">
        <v>46</v>
      </c>
      <c r="E14" s="193">
        <v>308.095721866734</v>
      </c>
      <c r="F14" s="193">
        <v>1.6601154759555143</v>
      </c>
      <c r="G14" s="193">
        <v>306.43560639077845</v>
      </c>
      <c r="H14" s="193"/>
      <c r="I14" s="193">
        <v>848.7052533146449</v>
      </c>
      <c r="J14" s="193">
        <v>2.025664114712298</v>
      </c>
      <c r="K14" s="193">
        <v>846.6795891999326</v>
      </c>
      <c r="L14" s="193"/>
      <c r="M14" s="193">
        <v>665.2275879658473</v>
      </c>
      <c r="N14" s="193">
        <v>1.2673463836357073</v>
      </c>
      <c r="O14" s="193">
        <v>663.9602415822116</v>
      </c>
      <c r="P14" s="193"/>
      <c r="Q14" s="193">
        <v>697.6181108057618</v>
      </c>
      <c r="R14" s="193">
        <v>3.2657675642989483</v>
      </c>
      <c r="S14" s="193">
        <v>694.3523432414629</v>
      </c>
      <c r="T14" s="193"/>
      <c r="U14" s="193">
        <v>2519.646673952988</v>
      </c>
      <c r="V14" s="193">
        <v>8.218893538602469</v>
      </c>
      <c r="W14" s="198">
        <v>2511.427780414386</v>
      </c>
    </row>
    <row r="15" spans="1:23" s="176" customFormat="1" ht="12.75">
      <c r="A15" s="156"/>
      <c r="B15" s="243"/>
      <c r="C15" s="193"/>
      <c r="D15" s="193"/>
      <c r="E15" s="193"/>
      <c r="F15" s="193"/>
      <c r="G15" s="193"/>
      <c r="H15" s="193"/>
      <c r="I15" s="193"/>
      <c r="J15" s="193"/>
      <c r="K15" s="193"/>
      <c r="L15" s="193"/>
      <c r="M15" s="193"/>
      <c r="N15" s="193"/>
      <c r="O15" s="193"/>
      <c r="P15" s="193"/>
      <c r="Q15" s="193"/>
      <c r="R15" s="193"/>
      <c r="S15" s="193"/>
      <c r="T15" s="193"/>
      <c r="U15" s="193"/>
      <c r="V15" s="193"/>
      <c r="W15" s="198"/>
    </row>
    <row r="16" spans="1:23" s="176" customFormat="1" ht="12.75">
      <c r="A16" s="156"/>
      <c r="B16" s="243"/>
      <c r="C16" s="193"/>
      <c r="D16" s="193" t="s">
        <v>47</v>
      </c>
      <c r="E16" s="193">
        <v>4.476308511682758</v>
      </c>
      <c r="F16" s="193">
        <v>10.155265446150011</v>
      </c>
      <c r="G16" s="193">
        <v>-5.678956934467253</v>
      </c>
      <c r="H16" s="193"/>
      <c r="I16" s="193">
        <v>4.598095956833505</v>
      </c>
      <c r="J16" s="193">
        <v>10.220678085237155</v>
      </c>
      <c r="K16" s="193">
        <v>-5.622582128403651</v>
      </c>
      <c r="L16" s="193"/>
      <c r="M16" s="193">
        <v>4.67520549115182</v>
      </c>
      <c r="N16" s="193">
        <v>10.588723691061897</v>
      </c>
      <c r="O16" s="193">
        <v>-5.913518199910078</v>
      </c>
      <c r="P16" s="193"/>
      <c r="Q16" s="193">
        <v>4.774640283899943</v>
      </c>
      <c r="R16" s="193">
        <v>10.805422963533669</v>
      </c>
      <c r="S16" s="193">
        <v>-6.030782679633726</v>
      </c>
      <c r="T16" s="193"/>
      <c r="U16" s="193">
        <v>18.524250243568027</v>
      </c>
      <c r="V16" s="193">
        <v>41.77009018598273</v>
      </c>
      <c r="W16" s="198">
        <v>-23.245839942414705</v>
      </c>
    </row>
    <row r="17" spans="1:23" s="176" customFormat="1" ht="12.75">
      <c r="A17" s="156"/>
      <c r="B17" s="243"/>
      <c r="C17" s="193"/>
      <c r="D17" s="193"/>
      <c r="E17" s="193"/>
      <c r="F17" s="193"/>
      <c r="G17" s="193"/>
      <c r="H17" s="193"/>
      <c r="I17" s="193"/>
      <c r="J17" s="193"/>
      <c r="K17" s="193"/>
      <c r="L17" s="193"/>
      <c r="M17" s="193"/>
      <c r="N17" s="193"/>
      <c r="O17" s="193"/>
      <c r="P17" s="193"/>
      <c r="Q17" s="193"/>
      <c r="R17" s="193"/>
      <c r="S17" s="193"/>
      <c r="T17" s="193"/>
      <c r="U17" s="193"/>
      <c r="V17" s="193"/>
      <c r="W17" s="198"/>
    </row>
    <row r="18" spans="1:23" s="176" customFormat="1" ht="12.75">
      <c r="A18" s="156"/>
      <c r="B18" s="244" t="s">
        <v>382</v>
      </c>
      <c r="C18" s="192" t="s">
        <v>671</v>
      </c>
      <c r="D18" s="192"/>
      <c r="E18" s="192">
        <v>244.77248467</v>
      </c>
      <c r="F18" s="192">
        <v>120.7</v>
      </c>
      <c r="G18" s="192">
        <v>124.07248467000001</v>
      </c>
      <c r="H18" s="192"/>
      <c r="I18" s="192">
        <v>170.34613371</v>
      </c>
      <c r="J18" s="192">
        <v>86.2</v>
      </c>
      <c r="K18" s="192">
        <v>84.14613371</v>
      </c>
      <c r="L18" s="192"/>
      <c r="M18" s="192">
        <v>362.27724574</v>
      </c>
      <c r="N18" s="192">
        <v>162.7</v>
      </c>
      <c r="O18" s="192">
        <v>199.57724574000002</v>
      </c>
      <c r="P18" s="192"/>
      <c r="Q18" s="192">
        <v>258.62719687000003</v>
      </c>
      <c r="R18" s="192">
        <v>180.8</v>
      </c>
      <c r="S18" s="192">
        <v>77.82719687000002</v>
      </c>
      <c r="T18" s="192"/>
      <c r="U18" s="192">
        <v>1036.02306099</v>
      </c>
      <c r="V18" s="192">
        <v>550.4</v>
      </c>
      <c r="W18" s="221">
        <v>485.62306099000006</v>
      </c>
    </row>
    <row r="19" spans="1:23" s="176" customFormat="1" ht="12.75">
      <c r="A19" s="156"/>
      <c r="B19" s="243"/>
      <c r="C19" s="193"/>
      <c r="D19" s="193"/>
      <c r="E19" s="193"/>
      <c r="F19" s="193"/>
      <c r="G19" s="193"/>
      <c r="H19" s="193"/>
      <c r="I19" s="193"/>
      <c r="J19" s="193"/>
      <c r="K19" s="193"/>
      <c r="L19" s="193"/>
      <c r="M19" s="193"/>
      <c r="N19" s="193"/>
      <c r="O19" s="193"/>
      <c r="P19" s="193"/>
      <c r="Q19" s="193"/>
      <c r="R19" s="193"/>
      <c r="S19" s="193"/>
      <c r="T19" s="193"/>
      <c r="U19" s="193"/>
      <c r="V19" s="193"/>
      <c r="W19" s="198"/>
    </row>
    <row r="20" spans="1:23" s="176" customFormat="1" ht="12.75">
      <c r="A20" s="156"/>
      <c r="B20" s="243"/>
      <c r="C20" s="193"/>
      <c r="D20" s="193" t="s">
        <v>48</v>
      </c>
      <c r="E20" s="193">
        <v>29.97248467</v>
      </c>
      <c r="F20" s="193">
        <v>0</v>
      </c>
      <c r="G20" s="193">
        <v>29.97248467</v>
      </c>
      <c r="H20" s="193"/>
      <c r="I20" s="193">
        <v>36.54613370999999</v>
      </c>
      <c r="J20" s="193">
        <v>0</v>
      </c>
      <c r="K20" s="193">
        <v>36.54613370999999</v>
      </c>
      <c r="L20" s="193"/>
      <c r="M20" s="193">
        <v>48.67724573999999</v>
      </c>
      <c r="N20" s="193">
        <v>0</v>
      </c>
      <c r="O20" s="193">
        <v>48.67724573999999</v>
      </c>
      <c r="P20" s="193"/>
      <c r="Q20" s="193">
        <v>48.627196870000006</v>
      </c>
      <c r="R20" s="193">
        <v>0</v>
      </c>
      <c r="S20" s="193">
        <v>48.627196870000006</v>
      </c>
      <c r="T20" s="193"/>
      <c r="U20" s="193">
        <v>163.82306099</v>
      </c>
      <c r="V20" s="193">
        <v>0</v>
      </c>
      <c r="W20" s="198">
        <v>163.82306099</v>
      </c>
    </row>
    <row r="21" spans="1:23" s="176" customFormat="1" ht="12.75">
      <c r="A21" s="156"/>
      <c r="B21" s="243"/>
      <c r="C21" s="193"/>
      <c r="D21" s="193"/>
      <c r="E21" s="193"/>
      <c r="F21" s="193"/>
      <c r="G21" s="193"/>
      <c r="H21" s="193"/>
      <c r="I21" s="193"/>
      <c r="J21" s="193"/>
      <c r="K21" s="193"/>
      <c r="L21" s="193"/>
      <c r="M21" s="193"/>
      <c r="N21" s="193"/>
      <c r="O21" s="193"/>
      <c r="P21" s="193"/>
      <c r="Q21" s="193"/>
      <c r="R21" s="193"/>
      <c r="S21" s="193"/>
      <c r="T21" s="193"/>
      <c r="U21" s="193"/>
      <c r="V21" s="193"/>
      <c r="W21" s="198"/>
    </row>
    <row r="22" spans="1:23" s="176" customFormat="1" ht="12.75">
      <c r="A22" s="156"/>
      <c r="B22" s="243"/>
      <c r="C22" s="193"/>
      <c r="D22" s="193" t="s">
        <v>47</v>
      </c>
      <c r="E22" s="193">
        <v>214.8</v>
      </c>
      <c r="F22" s="193">
        <v>120.7</v>
      </c>
      <c r="G22" s="193">
        <v>94.1</v>
      </c>
      <c r="H22" s="193"/>
      <c r="I22" s="193">
        <v>133.8</v>
      </c>
      <c r="J22" s="193">
        <v>86.2</v>
      </c>
      <c r="K22" s="193">
        <v>47.6</v>
      </c>
      <c r="L22" s="193"/>
      <c r="M22" s="193">
        <v>313.6</v>
      </c>
      <c r="N22" s="193">
        <v>162.7</v>
      </c>
      <c r="O22" s="193">
        <v>150.9</v>
      </c>
      <c r="P22" s="193"/>
      <c r="Q22" s="193">
        <v>210</v>
      </c>
      <c r="R22" s="193">
        <v>180.8</v>
      </c>
      <c r="S22" s="193">
        <v>29.2</v>
      </c>
      <c r="T22" s="193"/>
      <c r="U22" s="193">
        <v>872.2</v>
      </c>
      <c r="V22" s="193">
        <v>550.4</v>
      </c>
      <c r="W22" s="198">
        <v>321.8</v>
      </c>
    </row>
    <row r="23" spans="1:23" s="176" customFormat="1" ht="12.75">
      <c r="A23" s="156"/>
      <c r="B23" s="243"/>
      <c r="C23" s="193"/>
      <c r="D23" s="193"/>
      <c r="E23" s="193"/>
      <c r="F23" s="193"/>
      <c r="G23" s="193"/>
      <c r="H23" s="193"/>
      <c r="I23" s="193"/>
      <c r="J23" s="193"/>
      <c r="K23" s="193"/>
      <c r="L23" s="193"/>
      <c r="M23" s="193"/>
      <c r="N23" s="193"/>
      <c r="O23" s="193"/>
      <c r="P23" s="193"/>
      <c r="Q23" s="193"/>
      <c r="R23" s="193"/>
      <c r="S23" s="193"/>
      <c r="T23" s="193"/>
      <c r="U23" s="193"/>
      <c r="V23" s="193"/>
      <c r="W23" s="198"/>
    </row>
    <row r="24" spans="2:23" ht="12.75">
      <c r="B24" s="243"/>
      <c r="C24" s="193"/>
      <c r="D24" s="193"/>
      <c r="E24" s="193"/>
      <c r="F24" s="193"/>
      <c r="G24" s="193"/>
      <c r="H24" s="193"/>
      <c r="I24" s="193"/>
      <c r="J24" s="193"/>
      <c r="K24" s="193"/>
      <c r="L24" s="193"/>
      <c r="M24" s="193"/>
      <c r="N24" s="193"/>
      <c r="O24" s="193"/>
      <c r="P24" s="193"/>
      <c r="Q24" s="193"/>
      <c r="R24" s="193"/>
      <c r="S24" s="193"/>
      <c r="T24" s="193"/>
      <c r="U24" s="193"/>
      <c r="V24" s="193"/>
      <c r="W24" s="198"/>
    </row>
    <row r="25" spans="2:23" ht="12.75">
      <c r="B25" s="244" t="s">
        <v>388</v>
      </c>
      <c r="C25" s="192" t="s">
        <v>672</v>
      </c>
      <c r="D25" s="192"/>
      <c r="E25" s="193"/>
      <c r="F25" s="193"/>
      <c r="G25" s="193"/>
      <c r="H25" s="193"/>
      <c r="I25" s="193"/>
      <c r="J25" s="193"/>
      <c r="K25" s="193"/>
      <c r="L25" s="193"/>
      <c r="M25" s="193"/>
      <c r="N25" s="193"/>
      <c r="O25" s="193"/>
      <c r="P25" s="193"/>
      <c r="Q25" s="193"/>
      <c r="R25" s="193"/>
      <c r="S25" s="193"/>
      <c r="T25" s="193"/>
      <c r="U25" s="193"/>
      <c r="V25" s="193"/>
      <c r="W25" s="193"/>
    </row>
    <row r="26" spans="1:23" s="195" customFormat="1" ht="12.75">
      <c r="A26" s="156"/>
      <c r="B26" s="193"/>
      <c r="C26" s="192" t="s">
        <v>673</v>
      </c>
      <c r="D26" s="193"/>
      <c r="E26" s="221">
        <v>557.4</v>
      </c>
      <c r="F26" s="221">
        <v>132.51538092210552</v>
      </c>
      <c r="G26" s="221">
        <v>424.9</v>
      </c>
      <c r="H26" s="221"/>
      <c r="I26" s="221">
        <v>1023.6494829814784</v>
      </c>
      <c r="J26" s="221">
        <v>98.44634219994946</v>
      </c>
      <c r="K26" s="221">
        <v>925.203140781529</v>
      </c>
      <c r="L26" s="221"/>
      <c r="M26" s="221">
        <v>1032.1800391969991</v>
      </c>
      <c r="N26" s="221">
        <v>174.5560700746976</v>
      </c>
      <c r="O26" s="221">
        <v>857.6239691223016</v>
      </c>
      <c r="P26" s="192"/>
      <c r="Q26" s="221">
        <v>961.0199479596619</v>
      </c>
      <c r="R26" s="221">
        <v>194.87119052783262</v>
      </c>
      <c r="S26" s="221">
        <v>766.1487574318293</v>
      </c>
      <c r="T26" s="221"/>
      <c r="U26" s="221">
        <v>3574.193985186556</v>
      </c>
      <c r="V26" s="221">
        <v>600.3889837245852</v>
      </c>
      <c r="W26" s="221">
        <v>2973.805001461971</v>
      </c>
    </row>
    <row r="27" spans="1:23" s="195" customFormat="1" ht="12.75">
      <c r="A27" s="156"/>
      <c r="B27" s="194"/>
      <c r="C27" s="194"/>
      <c r="D27" s="194"/>
      <c r="E27" s="194"/>
      <c r="F27" s="194"/>
      <c r="G27" s="194"/>
      <c r="H27" s="194"/>
      <c r="I27" s="194"/>
      <c r="J27" s="194"/>
      <c r="K27" s="194"/>
      <c r="L27" s="194"/>
      <c r="M27" s="194"/>
      <c r="N27" s="194"/>
      <c r="O27" s="194"/>
      <c r="P27" s="194"/>
      <c r="Q27" s="194"/>
      <c r="R27" s="194"/>
      <c r="S27" s="194"/>
      <c r="T27" s="194"/>
      <c r="U27" s="194"/>
      <c r="V27" s="194"/>
      <c r="W27" s="194"/>
    </row>
    <row r="28" spans="1:23" s="211" customFormat="1" ht="12.75">
      <c r="A28" s="156"/>
      <c r="B28" s="193"/>
      <c r="C28" s="193"/>
      <c r="D28" s="193"/>
      <c r="E28" s="193"/>
      <c r="F28" s="193"/>
      <c r="G28" s="193"/>
      <c r="H28" s="193"/>
      <c r="I28" s="193"/>
      <c r="J28" s="193"/>
      <c r="K28" s="193"/>
      <c r="L28" s="193"/>
      <c r="M28" s="193"/>
      <c r="N28" s="193"/>
      <c r="O28" s="193"/>
      <c r="P28" s="193"/>
      <c r="Q28" s="193"/>
      <c r="R28" s="193"/>
      <c r="S28" s="193"/>
      <c r="T28" s="193"/>
      <c r="U28" s="193"/>
      <c r="V28" s="193"/>
      <c r="W28" s="193"/>
    </row>
  </sheetData>
  <printOptions horizontalCentered="1"/>
  <pageMargins left="0.15748031496062992" right="0.15748031496062992" top="0.5511811023622047" bottom="1" header="0" footer="0"/>
  <pageSetup fitToHeight="0" fitToWidth="0" horizontalDpi="300" verticalDpi="300" orientation="landscape" scale="80" r:id="rId1"/>
</worksheet>
</file>

<file path=xl/worksheets/sheet12.xml><?xml version="1.0" encoding="utf-8"?>
<worksheet xmlns="http://schemas.openxmlformats.org/spreadsheetml/2006/main" xmlns:r="http://schemas.openxmlformats.org/officeDocument/2006/relationships">
  <dimension ref="A1:AB212"/>
  <sheetViews>
    <sheetView zoomScale="75" zoomScaleNormal="75" zoomScaleSheetLayoutView="75" workbookViewId="0" topLeftCell="A1">
      <selection activeCell="A1" sqref="A1"/>
    </sheetView>
  </sheetViews>
  <sheetFormatPr defaultColWidth="11.421875" defaultRowHeight="12.75"/>
  <cols>
    <col min="1" max="1" width="3.7109375" style="153" customWidth="1"/>
    <col min="2" max="2" width="1.8515625" style="176" customWidth="1"/>
    <col min="3" max="3" width="3.28125" style="176" customWidth="1"/>
    <col min="4" max="4" width="2.8515625" style="180" customWidth="1"/>
    <col min="5" max="8" width="2.7109375" style="180" customWidth="1"/>
    <col min="9" max="9" width="32.7109375" style="180" customWidth="1"/>
    <col min="10" max="10" width="8.57421875" style="180" customWidth="1"/>
    <col min="11" max="11" width="9.421875" style="180" bestFit="1" customWidth="1"/>
    <col min="12" max="12" width="7.8515625" style="180" customWidth="1"/>
    <col min="13" max="13" width="1.7109375" style="180" customWidth="1"/>
    <col min="14" max="14" width="8.28125" style="176" customWidth="1"/>
    <col min="15" max="15" width="8.421875" style="176" customWidth="1"/>
    <col min="16" max="16" width="8.57421875" style="176" customWidth="1"/>
    <col min="17" max="17" width="1.7109375" style="176" customWidth="1"/>
    <col min="18" max="18" width="9.00390625" style="180" customWidth="1"/>
    <col min="19" max="19" width="8.7109375" style="180" customWidth="1"/>
    <col min="20" max="20" width="9.8515625" style="180" bestFit="1" customWidth="1"/>
    <col min="21" max="21" width="1.7109375" style="180" customWidth="1"/>
    <col min="22" max="22" width="8.421875" style="180" customWidth="1"/>
    <col min="23" max="23" width="8.00390625" style="180" customWidth="1"/>
    <col min="24" max="24" width="8.8515625" style="180" customWidth="1"/>
    <col min="25" max="25" width="1.7109375" style="180" customWidth="1"/>
    <col min="26" max="26" width="8.421875" style="180" customWidth="1"/>
    <col min="27" max="28" width="9.140625" style="180" customWidth="1"/>
    <col min="29" max="16384" width="11.421875" style="176" customWidth="1"/>
  </cols>
  <sheetData>
    <row r="1" spans="2:28" s="153" customFormat="1" ht="12.75">
      <c r="B1" s="156" t="s">
        <v>678</v>
      </c>
      <c r="C1" s="176"/>
      <c r="D1" s="180"/>
      <c r="E1" s="180"/>
      <c r="F1" s="180"/>
      <c r="G1" s="180"/>
      <c r="H1" s="180"/>
      <c r="I1" s="180"/>
      <c r="J1" s="180"/>
      <c r="K1" s="180"/>
      <c r="L1" s="180"/>
      <c r="M1" s="180"/>
      <c r="N1" s="176"/>
      <c r="O1" s="176"/>
      <c r="P1" s="176"/>
      <c r="Q1" s="176"/>
      <c r="R1" s="180"/>
      <c r="S1" s="180"/>
      <c r="T1" s="180"/>
      <c r="U1" s="180"/>
      <c r="V1" s="180"/>
      <c r="W1" s="180"/>
      <c r="X1" s="180"/>
      <c r="Y1" s="180"/>
      <c r="Z1" s="180"/>
      <c r="AA1" s="180"/>
      <c r="AB1" s="180"/>
    </row>
    <row r="2" spans="2:28" s="153" customFormat="1" ht="12.75">
      <c r="B2" s="154" t="s">
        <v>698</v>
      </c>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row>
    <row r="3" spans="2:28" s="153" customFormat="1" ht="12.75">
      <c r="B3" s="157" t="s">
        <v>0</v>
      </c>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row>
    <row r="4" spans="2:28" s="289" customFormat="1" ht="12" customHeight="1">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row>
    <row r="5" spans="2:28" s="289" customFormat="1" ht="12" customHeight="1">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row>
    <row r="6" spans="2:28" s="289" customFormat="1" ht="12" customHeight="1">
      <c r="B6" s="291"/>
      <c r="C6" s="94"/>
      <c r="D6" s="291"/>
      <c r="E6" s="291"/>
      <c r="F6" s="291"/>
      <c r="G6" s="291"/>
      <c r="H6" s="291"/>
      <c r="I6" s="291"/>
      <c r="J6" s="196" t="s">
        <v>455</v>
      </c>
      <c r="K6" s="196"/>
      <c r="L6" s="196"/>
      <c r="M6" s="196"/>
      <c r="N6" s="197"/>
      <c r="O6" s="197"/>
      <c r="P6" s="197"/>
      <c r="Q6" s="197"/>
      <c r="R6" s="197"/>
      <c r="S6" s="197"/>
      <c r="T6" s="197"/>
      <c r="U6" s="197"/>
      <c r="V6" s="197"/>
      <c r="W6" s="197"/>
      <c r="X6" s="197"/>
      <c r="Y6" s="198"/>
      <c r="Z6" s="196" t="s">
        <v>448</v>
      </c>
      <c r="AA6" s="197"/>
      <c r="AB6" s="197"/>
    </row>
    <row r="7" spans="2:28" s="289" customFormat="1" ht="12" customHeight="1">
      <c r="B7" s="94" t="s">
        <v>1</v>
      </c>
      <c r="D7" s="207"/>
      <c r="E7" s="207"/>
      <c r="F7" s="207"/>
      <c r="G7" s="207"/>
      <c r="H7" s="291"/>
      <c r="I7" s="291"/>
      <c r="J7" s="199" t="s">
        <v>449</v>
      </c>
      <c r="K7" s="199"/>
      <c r="L7" s="199"/>
      <c r="M7" s="192"/>
      <c r="N7" s="199" t="s">
        <v>348</v>
      </c>
      <c r="O7" s="199"/>
      <c r="P7" s="199"/>
      <c r="Q7" s="192"/>
      <c r="R7" s="199" t="s">
        <v>456</v>
      </c>
      <c r="S7" s="199"/>
      <c r="T7" s="199"/>
      <c r="U7" s="192"/>
      <c r="V7" s="199" t="s">
        <v>457</v>
      </c>
      <c r="W7" s="199"/>
      <c r="X7" s="199"/>
      <c r="Y7" s="192"/>
      <c r="Z7" s="200" t="s">
        <v>336</v>
      </c>
      <c r="AA7" s="200" t="s">
        <v>337</v>
      </c>
      <c r="AB7" s="200" t="s">
        <v>118</v>
      </c>
    </row>
    <row r="8" spans="2:28" s="289" customFormat="1" ht="12" customHeight="1">
      <c r="B8" s="291"/>
      <c r="C8" s="291"/>
      <c r="D8" s="291"/>
      <c r="E8" s="291"/>
      <c r="F8" s="291"/>
      <c r="G8" s="291"/>
      <c r="H8" s="291"/>
      <c r="I8" s="291"/>
      <c r="J8" s="287" t="s">
        <v>336</v>
      </c>
      <c r="K8" s="287" t="s">
        <v>337</v>
      </c>
      <c r="L8" s="287" t="s">
        <v>118</v>
      </c>
      <c r="M8" s="193"/>
      <c r="N8" s="287" t="s">
        <v>336</v>
      </c>
      <c r="O8" s="287" t="s">
        <v>337</v>
      </c>
      <c r="P8" s="287" t="s">
        <v>118</v>
      </c>
      <c r="Q8" s="193"/>
      <c r="R8" s="287" t="s">
        <v>336</v>
      </c>
      <c r="S8" s="287" t="s">
        <v>337</v>
      </c>
      <c r="T8" s="287" t="s">
        <v>118</v>
      </c>
      <c r="U8" s="193"/>
      <c r="V8" s="287" t="s">
        <v>336</v>
      </c>
      <c r="W8" s="287" t="s">
        <v>337</v>
      </c>
      <c r="X8" s="287" t="s">
        <v>118</v>
      </c>
      <c r="Y8" s="193"/>
      <c r="Z8" s="268"/>
      <c r="AA8" s="268"/>
      <c r="AB8" s="268"/>
    </row>
    <row r="9" spans="2:28" s="289" customFormat="1" ht="12" customHeight="1">
      <c r="B9" s="292"/>
      <c r="C9" s="292"/>
      <c r="D9" s="292"/>
      <c r="E9" s="292"/>
      <c r="F9" s="292"/>
      <c r="G9" s="292"/>
      <c r="H9" s="292"/>
      <c r="I9" s="292"/>
      <c r="J9" s="201"/>
      <c r="K9" s="201"/>
      <c r="L9" s="201"/>
      <c r="M9" s="194"/>
      <c r="N9" s="201"/>
      <c r="O9" s="201"/>
      <c r="P9" s="201"/>
      <c r="Q9" s="194"/>
      <c r="R9" s="201"/>
      <c r="S9" s="201"/>
      <c r="T9" s="201"/>
      <c r="U9" s="194"/>
      <c r="V9" s="201"/>
      <c r="W9" s="201"/>
      <c r="X9" s="201"/>
      <c r="Y9" s="194"/>
      <c r="Z9" s="202"/>
      <c r="AA9" s="202"/>
      <c r="AB9" s="202"/>
    </row>
    <row r="10" spans="2:28" s="289" customFormat="1" ht="12" customHeight="1">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row>
    <row r="11" spans="1:28" ht="12.75">
      <c r="A11" s="176"/>
      <c r="B11" s="207"/>
      <c r="C11" s="207" t="s">
        <v>386</v>
      </c>
      <c r="D11" s="207"/>
      <c r="E11" s="207"/>
      <c r="F11" s="207"/>
      <c r="G11" s="207"/>
      <c r="H11" s="207"/>
      <c r="J11" s="205">
        <v>39175.34157623023</v>
      </c>
      <c r="K11" s="205">
        <v>41684.55134621124</v>
      </c>
      <c r="L11" s="205">
        <v>-2509.209769981011</v>
      </c>
      <c r="N11" s="205">
        <v>38449.0317079978</v>
      </c>
      <c r="O11" s="205">
        <v>40244.70748362575</v>
      </c>
      <c r="P11" s="205">
        <v>-1795.6757756279549</v>
      </c>
      <c r="Q11" s="180"/>
      <c r="R11" s="205">
        <v>39978.30907743604</v>
      </c>
      <c r="S11" s="205">
        <v>39697.617668507424</v>
      </c>
      <c r="T11" s="205">
        <v>280.6914089286147</v>
      </c>
      <c r="V11" s="205">
        <v>45928.5887786979</v>
      </c>
      <c r="W11" s="205">
        <v>48126.700072419</v>
      </c>
      <c r="X11" s="205">
        <v>-2198.1112937211</v>
      </c>
      <c r="Z11" s="205">
        <v>163531.27114036196</v>
      </c>
      <c r="AA11" s="205">
        <v>169753.57657076343</v>
      </c>
      <c r="AB11" s="180">
        <v>-6222.305430401466</v>
      </c>
    </row>
    <row r="12" spans="1:28" ht="12.75">
      <c r="A12" s="176"/>
      <c r="B12" s="207"/>
      <c r="C12" s="207"/>
      <c r="D12" s="207"/>
      <c r="E12" s="207"/>
      <c r="F12" s="207"/>
      <c r="G12" s="207"/>
      <c r="H12" s="207"/>
      <c r="J12" s="205"/>
      <c r="K12" s="205"/>
      <c r="L12" s="205"/>
      <c r="N12" s="205"/>
      <c r="O12" s="205"/>
      <c r="P12" s="205"/>
      <c r="Q12" s="180"/>
      <c r="R12" s="205"/>
      <c r="S12" s="205"/>
      <c r="T12" s="205"/>
      <c r="V12" s="205"/>
      <c r="W12" s="205"/>
      <c r="X12" s="205"/>
      <c r="Z12" s="205"/>
      <c r="AA12" s="205"/>
      <c r="AB12" s="205"/>
    </row>
    <row r="13" spans="1:28" ht="12.75">
      <c r="A13" s="176"/>
      <c r="B13" s="204"/>
      <c r="C13" s="204" t="s">
        <v>372</v>
      </c>
      <c r="D13" s="204" t="s">
        <v>73</v>
      </c>
      <c r="E13" s="204"/>
      <c r="F13" s="204"/>
      <c r="G13" s="204"/>
      <c r="H13" s="204"/>
      <c r="J13" s="203">
        <v>4331.68348594579</v>
      </c>
      <c r="K13" s="203">
        <v>1316.955452692379</v>
      </c>
      <c r="L13" s="203">
        <v>3014.7280332534115</v>
      </c>
      <c r="M13" s="214"/>
      <c r="N13" s="203">
        <v>4797.9003745599</v>
      </c>
      <c r="O13" s="203">
        <v>2507.744862922551</v>
      </c>
      <c r="P13" s="203">
        <v>2290.155511637349</v>
      </c>
      <c r="Q13" s="214"/>
      <c r="R13" s="203">
        <v>4669.135440255951</v>
      </c>
      <c r="S13" s="203">
        <v>1883.3567754691903</v>
      </c>
      <c r="T13" s="203">
        <v>2785.7786647867606</v>
      </c>
      <c r="U13" s="214"/>
      <c r="V13" s="203">
        <v>5397.751633485182</v>
      </c>
      <c r="W13" s="203">
        <v>2861.434550164642</v>
      </c>
      <c r="X13" s="203">
        <v>2536.31708332054</v>
      </c>
      <c r="Y13" s="214"/>
      <c r="Z13" s="203">
        <v>19196.47093424682</v>
      </c>
      <c r="AA13" s="203">
        <v>8569.491641248762</v>
      </c>
      <c r="AB13" s="214">
        <v>10626.979292998058</v>
      </c>
    </row>
    <row r="14" spans="1:28" ht="12.75">
      <c r="A14" s="176"/>
      <c r="B14" s="207"/>
      <c r="C14" s="207"/>
      <c r="D14" s="207" t="s">
        <v>114</v>
      </c>
      <c r="E14" s="207"/>
      <c r="F14" s="207"/>
      <c r="G14" s="207"/>
      <c r="H14" s="207"/>
      <c r="J14" s="205">
        <v>441.54577282</v>
      </c>
      <c r="K14" s="205">
        <v>947.3768012423789</v>
      </c>
      <c r="L14" s="205">
        <v>-505.8310284223789</v>
      </c>
      <c r="N14" s="205">
        <v>425.70605986</v>
      </c>
      <c r="O14" s="205">
        <v>1368.3875689869008</v>
      </c>
      <c r="P14" s="205">
        <v>-942.6815091269008</v>
      </c>
      <c r="Q14" s="180"/>
      <c r="R14" s="205">
        <v>429.13809009</v>
      </c>
      <c r="S14" s="205">
        <v>1689.404109245857</v>
      </c>
      <c r="T14" s="205">
        <v>-1260.2660191558568</v>
      </c>
      <c r="V14" s="205">
        <v>369.96141834</v>
      </c>
      <c r="W14" s="205">
        <v>1491.5167169536694</v>
      </c>
      <c r="X14" s="205">
        <v>-1121.5552986136695</v>
      </c>
      <c r="Z14" s="205">
        <v>1666.3513411099998</v>
      </c>
      <c r="AA14" s="205">
        <v>5496.685196428806</v>
      </c>
      <c r="AB14" s="180">
        <v>-3830.333855318806</v>
      </c>
    </row>
    <row r="15" spans="1:28" ht="12.75">
      <c r="A15" s="176"/>
      <c r="B15" s="207"/>
      <c r="C15" s="207"/>
      <c r="D15" s="207"/>
      <c r="E15" s="207" t="s">
        <v>15</v>
      </c>
      <c r="F15" s="207"/>
      <c r="G15" s="207"/>
      <c r="H15" s="207"/>
      <c r="J15" s="205">
        <v>332.22638524</v>
      </c>
      <c r="K15" s="205">
        <v>253.65102314870938</v>
      </c>
      <c r="L15" s="205">
        <v>78.57536209129063</v>
      </c>
      <c r="N15" s="205">
        <v>236.35567679999997</v>
      </c>
      <c r="O15" s="205">
        <v>442.35394207323117</v>
      </c>
      <c r="P15" s="205">
        <v>-205.9982652732312</v>
      </c>
      <c r="Q15" s="180"/>
      <c r="R15" s="205">
        <v>108.56633266</v>
      </c>
      <c r="S15" s="205">
        <v>444.3004394121872</v>
      </c>
      <c r="T15" s="205">
        <v>-335.7341067521872</v>
      </c>
      <c r="V15" s="205">
        <v>49.80016343</v>
      </c>
      <c r="W15" s="205">
        <v>666.1082894</v>
      </c>
      <c r="X15" s="205">
        <v>-616.30812597</v>
      </c>
      <c r="Z15" s="205">
        <v>726.9485581299999</v>
      </c>
      <c r="AA15" s="205">
        <v>1806.4136940341277</v>
      </c>
      <c r="AB15" s="180">
        <v>-1079.4651359041277</v>
      </c>
    </row>
    <row r="16" spans="1:28" ht="12.75">
      <c r="A16" s="176"/>
      <c r="B16" s="207"/>
      <c r="C16" s="207"/>
      <c r="D16" s="207"/>
      <c r="E16" s="207"/>
      <c r="F16" s="207" t="s">
        <v>467</v>
      </c>
      <c r="G16" s="207"/>
      <c r="H16" s="207"/>
      <c r="J16" s="205">
        <v>332.22638524</v>
      </c>
      <c r="K16" s="205">
        <v>253.65102314870938</v>
      </c>
      <c r="L16" s="205">
        <v>78.57536209129063</v>
      </c>
      <c r="N16" s="205">
        <v>236.35567679999997</v>
      </c>
      <c r="O16" s="205">
        <v>442.35394207323117</v>
      </c>
      <c r="P16" s="205">
        <v>-205.9982652732312</v>
      </c>
      <c r="Q16" s="180"/>
      <c r="R16" s="205">
        <v>108.56633266</v>
      </c>
      <c r="S16" s="205">
        <v>444.3004394121872</v>
      </c>
      <c r="T16" s="205">
        <v>-335.7341067521872</v>
      </c>
      <c r="V16" s="205">
        <v>49.80016343</v>
      </c>
      <c r="W16" s="205">
        <v>666.1082894</v>
      </c>
      <c r="X16" s="205">
        <v>-616.30812597</v>
      </c>
      <c r="Z16" s="205">
        <v>726.9485581299999</v>
      </c>
      <c r="AA16" s="205">
        <v>1806.4136940341277</v>
      </c>
      <c r="AB16" s="180">
        <v>-1079.4651359041277</v>
      </c>
    </row>
    <row r="17" spans="1:28" ht="12.75">
      <c r="A17" s="176"/>
      <c r="B17" s="207"/>
      <c r="C17" s="207"/>
      <c r="D17" s="207"/>
      <c r="E17" s="207"/>
      <c r="F17" s="207" t="s">
        <v>469</v>
      </c>
      <c r="G17" s="207"/>
      <c r="H17" s="207"/>
      <c r="J17" s="205">
        <v>0</v>
      </c>
      <c r="K17" s="205">
        <v>0</v>
      </c>
      <c r="L17" s="205"/>
      <c r="N17" s="205">
        <v>0</v>
      </c>
      <c r="O17" s="205">
        <v>0</v>
      </c>
      <c r="P17" s="205"/>
      <c r="Q17" s="180"/>
      <c r="R17" s="205">
        <v>0</v>
      </c>
      <c r="S17" s="205">
        <v>0</v>
      </c>
      <c r="T17" s="205"/>
      <c r="V17" s="205">
        <v>0</v>
      </c>
      <c r="W17" s="205">
        <v>0</v>
      </c>
      <c r="X17" s="205"/>
      <c r="Z17" s="205"/>
      <c r="AA17" s="205"/>
      <c r="AB17" s="205"/>
    </row>
    <row r="18" spans="1:28" ht="12.75">
      <c r="A18" s="176"/>
      <c r="B18" s="207"/>
      <c r="C18" s="207"/>
      <c r="D18" s="207"/>
      <c r="E18" s="207" t="s">
        <v>16</v>
      </c>
      <c r="F18" s="207"/>
      <c r="G18" s="207"/>
      <c r="H18" s="207"/>
      <c r="J18" s="205">
        <v>0</v>
      </c>
      <c r="K18" s="205">
        <v>483.2654020536695</v>
      </c>
      <c r="L18" s="205">
        <v>-483.2654020536695</v>
      </c>
      <c r="N18" s="205">
        <v>0</v>
      </c>
      <c r="O18" s="205">
        <v>467.5293177136695</v>
      </c>
      <c r="P18" s="205">
        <v>-467.5293177136695</v>
      </c>
      <c r="Q18" s="180"/>
      <c r="R18" s="205">
        <v>0</v>
      </c>
      <c r="S18" s="205">
        <v>486.88938648366957</v>
      </c>
      <c r="T18" s="205">
        <v>-486.88938648366957</v>
      </c>
      <c r="V18" s="205">
        <v>0</v>
      </c>
      <c r="W18" s="205">
        <v>339.57752105366956</v>
      </c>
      <c r="X18" s="205">
        <v>-339.57752105366956</v>
      </c>
      <c r="Z18" s="205">
        <v>0</v>
      </c>
      <c r="AA18" s="205">
        <v>1777.2616273046783</v>
      </c>
      <c r="AB18" s="180">
        <v>-1777.2616273046783</v>
      </c>
    </row>
    <row r="19" spans="1:28" ht="12.75">
      <c r="A19" s="176"/>
      <c r="B19" s="207"/>
      <c r="C19" s="207"/>
      <c r="D19" s="207"/>
      <c r="E19" s="207" t="s">
        <v>17</v>
      </c>
      <c r="F19" s="207"/>
      <c r="G19" s="207"/>
      <c r="H19" s="207"/>
      <c r="J19" s="205">
        <v>109.31938758000001</v>
      </c>
      <c r="K19" s="205">
        <v>210.46037604000003</v>
      </c>
      <c r="L19" s="205">
        <v>-101.14098846000002</v>
      </c>
      <c r="N19" s="205">
        <v>189.35038306</v>
      </c>
      <c r="O19" s="205">
        <v>458.5043092000001</v>
      </c>
      <c r="P19" s="205">
        <v>-269.15392614000007</v>
      </c>
      <c r="Q19" s="180"/>
      <c r="R19" s="205">
        <v>320.57175743</v>
      </c>
      <c r="S19" s="205">
        <v>758.2142833500001</v>
      </c>
      <c r="T19" s="205">
        <v>-437.6425259200001</v>
      </c>
      <c r="V19" s="205">
        <v>320.16125491</v>
      </c>
      <c r="W19" s="205">
        <v>485.83090649999997</v>
      </c>
      <c r="X19" s="205">
        <v>-165.66965158999994</v>
      </c>
      <c r="Z19" s="205">
        <v>939.40278298</v>
      </c>
      <c r="AA19" s="205">
        <v>1913.0098750900002</v>
      </c>
      <c r="AB19" s="180">
        <v>-973.6070921100002</v>
      </c>
    </row>
    <row r="20" spans="1:28" ht="12.75">
      <c r="A20" s="176"/>
      <c r="B20" s="207"/>
      <c r="C20" s="207"/>
      <c r="D20" s="207"/>
      <c r="E20" s="207"/>
      <c r="F20" s="207" t="s">
        <v>467</v>
      </c>
      <c r="G20" s="207"/>
      <c r="H20" s="207"/>
      <c r="J20" s="205">
        <v>109.31938758000001</v>
      </c>
      <c r="K20" s="205">
        <v>210.46037604000003</v>
      </c>
      <c r="L20" s="205">
        <v>-101.14098846000002</v>
      </c>
      <c r="N20" s="205">
        <v>189.35038306</v>
      </c>
      <c r="O20" s="205">
        <v>458.5043092000001</v>
      </c>
      <c r="P20" s="205">
        <v>-269.15392614000007</v>
      </c>
      <c r="Q20" s="180"/>
      <c r="R20" s="205">
        <v>320.57175743</v>
      </c>
      <c r="S20" s="205">
        <v>758.2142833500001</v>
      </c>
      <c r="T20" s="205">
        <v>-437.6425259200001</v>
      </c>
      <c r="V20" s="205">
        <v>320.16125491</v>
      </c>
      <c r="W20" s="205">
        <v>485.83090649999997</v>
      </c>
      <c r="X20" s="205">
        <v>-165.66965158999994</v>
      </c>
      <c r="Z20" s="205">
        <v>939.40278298</v>
      </c>
      <c r="AA20" s="205">
        <v>1913.0098750900002</v>
      </c>
      <c r="AB20" s="180">
        <v>-973.6070921100002</v>
      </c>
    </row>
    <row r="21" spans="1:28" ht="12.75">
      <c r="A21" s="176"/>
      <c r="B21" s="207"/>
      <c r="C21" s="207"/>
      <c r="D21" s="207"/>
      <c r="E21" s="207"/>
      <c r="F21" s="207" t="s">
        <v>469</v>
      </c>
      <c r="G21" s="207"/>
      <c r="H21" s="207"/>
      <c r="J21" s="205">
        <v>0</v>
      </c>
      <c r="K21" s="205">
        <v>0</v>
      </c>
      <c r="L21" s="205"/>
      <c r="N21" s="205">
        <v>0</v>
      </c>
      <c r="O21" s="205">
        <v>0</v>
      </c>
      <c r="P21" s="205"/>
      <c r="Q21" s="180"/>
      <c r="R21" s="205">
        <v>0</v>
      </c>
      <c r="S21" s="205">
        <v>0</v>
      </c>
      <c r="T21" s="205"/>
      <c r="V21" s="205">
        <v>0</v>
      </c>
      <c r="W21" s="205">
        <v>0</v>
      </c>
      <c r="X21" s="205"/>
      <c r="Z21" s="205"/>
      <c r="AA21" s="205"/>
      <c r="AB21" s="205"/>
    </row>
    <row r="22" spans="1:28" ht="12.75">
      <c r="A22" s="176"/>
      <c r="B22" s="207"/>
      <c r="C22" s="207"/>
      <c r="D22" s="207" t="s">
        <v>115</v>
      </c>
      <c r="E22" s="207"/>
      <c r="F22" s="207"/>
      <c r="G22" s="207"/>
      <c r="H22" s="207"/>
      <c r="J22" s="205">
        <v>3890.1377131257905</v>
      </c>
      <c r="K22" s="205">
        <v>369.57865145000005</v>
      </c>
      <c r="L22" s="205">
        <v>3520.5590616757904</v>
      </c>
      <c r="N22" s="205">
        <v>4372.1943146999</v>
      </c>
      <c r="O22" s="205">
        <v>1139.3572939356504</v>
      </c>
      <c r="P22" s="205">
        <v>3232.8370207642497</v>
      </c>
      <c r="Q22" s="180"/>
      <c r="R22" s="205">
        <v>4239.997350165951</v>
      </c>
      <c r="S22" s="205">
        <v>193.95266622333332</v>
      </c>
      <c r="T22" s="205">
        <v>4046.044683942617</v>
      </c>
      <c r="V22" s="205">
        <v>5027.790215145182</v>
      </c>
      <c r="W22" s="205">
        <v>1369.9178332109725</v>
      </c>
      <c r="X22" s="205">
        <v>3657.8723819342094</v>
      </c>
      <c r="Z22" s="205">
        <v>17530.11959313682</v>
      </c>
      <c r="AA22" s="205">
        <v>3072.8064448199566</v>
      </c>
      <c r="AB22" s="180">
        <v>14457.313148316864</v>
      </c>
    </row>
    <row r="23" spans="1:28" ht="12.75">
      <c r="A23" s="176"/>
      <c r="B23" s="207"/>
      <c r="C23" s="207"/>
      <c r="D23" s="207"/>
      <c r="E23" s="207" t="s">
        <v>15</v>
      </c>
      <c r="F23" s="207"/>
      <c r="G23" s="207"/>
      <c r="H23" s="207"/>
      <c r="J23" s="205">
        <v>1053.6412426800002</v>
      </c>
      <c r="K23" s="205">
        <v>246.45656645</v>
      </c>
      <c r="L23" s="205">
        <v>807.1846762300003</v>
      </c>
      <c r="N23" s="205">
        <v>1102.9774157400002</v>
      </c>
      <c r="O23" s="205">
        <v>711.65108759</v>
      </c>
      <c r="P23" s="205">
        <v>391.3263281500002</v>
      </c>
      <c r="Q23" s="180"/>
      <c r="R23" s="205">
        <v>1035.0327868600002</v>
      </c>
      <c r="S23" s="205">
        <v>144.75193689</v>
      </c>
      <c r="T23" s="205">
        <v>890.2808499700002</v>
      </c>
      <c r="V23" s="205">
        <v>3819.69941195</v>
      </c>
      <c r="W23" s="205">
        <v>1215.7214506999999</v>
      </c>
      <c r="X23" s="205">
        <v>2603.97796125</v>
      </c>
      <c r="Z23" s="205">
        <v>7011.350857230001</v>
      </c>
      <c r="AA23" s="205">
        <v>2318.58104163</v>
      </c>
      <c r="AB23" s="180">
        <v>4692.769815600001</v>
      </c>
    </row>
    <row r="24" spans="1:28" ht="12.75">
      <c r="A24" s="176"/>
      <c r="B24" s="207"/>
      <c r="C24" s="207"/>
      <c r="D24" s="207"/>
      <c r="E24" s="207"/>
      <c r="F24" s="207" t="s">
        <v>543</v>
      </c>
      <c r="G24" s="207"/>
      <c r="H24" s="207"/>
      <c r="J24" s="205">
        <v>0</v>
      </c>
      <c r="K24" s="205">
        <v>0</v>
      </c>
      <c r="L24" s="205"/>
      <c r="N24" s="205">
        <v>0</v>
      </c>
      <c r="O24" s="205">
        <v>0</v>
      </c>
      <c r="P24" s="205"/>
      <c r="Q24" s="180"/>
      <c r="R24" s="205">
        <v>0</v>
      </c>
      <c r="S24" s="205">
        <v>0</v>
      </c>
      <c r="T24" s="205"/>
      <c r="V24" s="205">
        <v>0</v>
      </c>
      <c r="W24" s="205">
        <v>0</v>
      </c>
      <c r="X24" s="205"/>
      <c r="Z24" s="205"/>
      <c r="AA24" s="205"/>
      <c r="AB24" s="205"/>
    </row>
    <row r="25" spans="1:28" ht="12.75">
      <c r="A25" s="176"/>
      <c r="B25" s="207"/>
      <c r="C25" s="207"/>
      <c r="D25" s="207"/>
      <c r="E25" s="207"/>
      <c r="F25" s="207" t="s">
        <v>544</v>
      </c>
      <c r="G25" s="207"/>
      <c r="H25" s="207"/>
      <c r="J25" s="205">
        <v>1053.6412426800002</v>
      </c>
      <c r="K25" s="205">
        <v>246.45656645</v>
      </c>
      <c r="L25" s="205">
        <v>807.1846762300003</v>
      </c>
      <c r="N25" s="205">
        <v>1102.9774157400002</v>
      </c>
      <c r="O25" s="205">
        <v>711.65108759</v>
      </c>
      <c r="P25" s="205">
        <v>391.3263281500002</v>
      </c>
      <c r="Q25" s="180"/>
      <c r="R25" s="205">
        <v>1035.0327868600002</v>
      </c>
      <c r="S25" s="205">
        <v>144.75193689</v>
      </c>
      <c r="T25" s="205">
        <v>890.2808499700002</v>
      </c>
      <c r="V25" s="205">
        <v>3819.69941195</v>
      </c>
      <c r="W25" s="205">
        <v>1215.7214506999999</v>
      </c>
      <c r="X25" s="205">
        <v>2603.97796125</v>
      </c>
      <c r="Z25" s="205">
        <v>7011.350857230001</v>
      </c>
      <c r="AA25" s="205">
        <v>2318.58104163</v>
      </c>
      <c r="AB25" s="180">
        <v>4692.769815600001</v>
      </c>
    </row>
    <row r="26" spans="1:28" ht="12.75">
      <c r="A26" s="176"/>
      <c r="B26" s="207"/>
      <c r="C26" s="207"/>
      <c r="D26" s="207"/>
      <c r="E26" s="207" t="s">
        <v>16</v>
      </c>
      <c r="F26" s="207"/>
      <c r="G26" s="207"/>
      <c r="H26" s="207"/>
      <c r="J26" s="205">
        <v>2776.17116444579</v>
      </c>
      <c r="K26" s="205">
        <v>0</v>
      </c>
      <c r="L26" s="205">
        <v>2776.17116444579</v>
      </c>
      <c r="N26" s="205">
        <v>3183.0158109598997</v>
      </c>
      <c r="O26" s="205">
        <v>244.93157034565039</v>
      </c>
      <c r="P26" s="205">
        <v>2938.084240614249</v>
      </c>
      <c r="Q26" s="180"/>
      <c r="R26" s="205">
        <v>3036.29345430595</v>
      </c>
      <c r="S26" s="205">
        <v>26.242593333333332</v>
      </c>
      <c r="T26" s="205">
        <v>3010.0508609726166</v>
      </c>
      <c r="V26" s="205">
        <v>1126.6478121951823</v>
      </c>
      <c r="W26" s="205">
        <v>66.82884451097267</v>
      </c>
      <c r="X26" s="205">
        <v>1059.8189676842096</v>
      </c>
      <c r="Z26" s="205">
        <v>10122.128241906821</v>
      </c>
      <c r="AA26" s="205">
        <v>338.0030081899564</v>
      </c>
      <c r="AB26" s="180">
        <v>9784.125233716864</v>
      </c>
    </row>
    <row r="27" spans="1:28" ht="12.75">
      <c r="A27" s="176"/>
      <c r="B27" s="207"/>
      <c r="C27" s="207"/>
      <c r="D27" s="207"/>
      <c r="E27" s="207" t="s">
        <v>17</v>
      </c>
      <c r="F27" s="207"/>
      <c r="G27" s="207"/>
      <c r="H27" s="207"/>
      <c r="J27" s="205">
        <v>60.32530600000002</v>
      </c>
      <c r="K27" s="205">
        <v>123.12208500000003</v>
      </c>
      <c r="L27" s="205">
        <v>-62.79677900000001</v>
      </c>
      <c r="N27" s="205">
        <v>86.20108799999991</v>
      </c>
      <c r="O27" s="205">
        <v>182.77463600000002</v>
      </c>
      <c r="P27" s="205">
        <v>-96.5735480000001</v>
      </c>
      <c r="Q27" s="180"/>
      <c r="R27" s="205">
        <v>168.67110899999994</v>
      </c>
      <c r="S27" s="205">
        <v>22.958135999999996</v>
      </c>
      <c r="T27" s="205">
        <v>145.71297299999995</v>
      </c>
      <c r="V27" s="205">
        <v>81.44299099999989</v>
      </c>
      <c r="W27" s="205">
        <v>87.36753800000001</v>
      </c>
      <c r="X27" s="205">
        <v>-5.924547000000118</v>
      </c>
      <c r="Z27" s="205">
        <v>396.64049399999976</v>
      </c>
      <c r="AA27" s="205">
        <v>416.22239500000006</v>
      </c>
      <c r="AB27" s="180">
        <v>-19.5819010000003</v>
      </c>
    </row>
    <row r="28" spans="1:28" ht="12.75">
      <c r="A28" s="176"/>
      <c r="B28" s="207"/>
      <c r="C28" s="207"/>
      <c r="D28" s="207"/>
      <c r="E28" s="207"/>
      <c r="F28" s="207" t="s">
        <v>543</v>
      </c>
      <c r="G28" s="207"/>
      <c r="H28" s="207"/>
      <c r="J28" s="205">
        <v>0</v>
      </c>
      <c r="K28" s="205">
        <v>0</v>
      </c>
      <c r="L28" s="205"/>
      <c r="N28" s="205">
        <v>0</v>
      </c>
      <c r="O28" s="205">
        <v>0</v>
      </c>
      <c r="P28" s="205"/>
      <c r="Q28" s="180"/>
      <c r="R28" s="205">
        <v>0</v>
      </c>
      <c r="S28" s="205">
        <v>0</v>
      </c>
      <c r="T28" s="205"/>
      <c r="V28" s="205">
        <v>0</v>
      </c>
      <c r="W28" s="205">
        <v>0</v>
      </c>
      <c r="X28" s="205"/>
      <c r="Z28" s="205"/>
      <c r="AA28" s="205"/>
      <c r="AB28" s="205"/>
    </row>
    <row r="29" spans="1:28" ht="12.75">
      <c r="A29" s="176"/>
      <c r="B29" s="207"/>
      <c r="C29" s="207"/>
      <c r="D29" s="207"/>
      <c r="E29" s="207"/>
      <c r="F29" s="207" t="s">
        <v>544</v>
      </c>
      <c r="G29" s="207"/>
      <c r="H29" s="207"/>
      <c r="J29" s="205">
        <v>60.32530600000002</v>
      </c>
      <c r="K29" s="205">
        <v>123.12208500000003</v>
      </c>
      <c r="L29" s="205">
        <v>-62.79677900000001</v>
      </c>
      <c r="N29" s="205">
        <v>86.20108799999991</v>
      </c>
      <c r="O29" s="205">
        <v>182.77463600000002</v>
      </c>
      <c r="P29" s="205">
        <v>-96.5735480000001</v>
      </c>
      <c r="Q29" s="180"/>
      <c r="R29" s="205">
        <v>168.67110899999994</v>
      </c>
      <c r="S29" s="205">
        <v>22.958135999999996</v>
      </c>
      <c r="T29" s="205">
        <v>145.71297299999995</v>
      </c>
      <c r="V29" s="205">
        <v>81.44299099999989</v>
      </c>
      <c r="W29" s="205">
        <v>87.36753800000001</v>
      </c>
      <c r="X29" s="205">
        <v>-5.924547000000118</v>
      </c>
      <c r="Z29" s="205">
        <v>396.64049399999976</v>
      </c>
      <c r="AA29" s="205">
        <v>416.22239500000006</v>
      </c>
      <c r="AB29" s="180">
        <v>-19.5819010000003</v>
      </c>
    </row>
    <row r="30" spans="1:28" ht="12.75">
      <c r="A30" s="176"/>
      <c r="B30" s="207"/>
      <c r="C30" s="207"/>
      <c r="D30" s="207"/>
      <c r="E30" s="207"/>
      <c r="F30" s="207"/>
      <c r="G30" s="207"/>
      <c r="H30" s="207"/>
      <c r="J30" s="205"/>
      <c r="K30" s="205"/>
      <c r="L30" s="205"/>
      <c r="N30" s="205"/>
      <c r="O30" s="205"/>
      <c r="P30" s="205"/>
      <c r="Q30" s="180"/>
      <c r="R30" s="205"/>
      <c r="S30" s="205"/>
      <c r="T30" s="205"/>
      <c r="V30" s="205"/>
      <c r="W30" s="205"/>
      <c r="X30" s="205"/>
      <c r="Z30" s="205"/>
      <c r="AA30" s="205"/>
      <c r="AB30" s="205"/>
    </row>
    <row r="31" spans="1:28" ht="12.75">
      <c r="A31" s="176"/>
      <c r="B31" s="204"/>
      <c r="C31" s="204" t="s">
        <v>376</v>
      </c>
      <c r="D31" s="204" t="s">
        <v>260</v>
      </c>
      <c r="E31" s="204"/>
      <c r="F31" s="204"/>
      <c r="G31" s="204"/>
      <c r="H31" s="204"/>
      <c r="J31" s="203">
        <v>19746.813174935312</v>
      </c>
      <c r="K31" s="203">
        <v>24951.101194367577</v>
      </c>
      <c r="L31" s="203">
        <v>-5204.288019432262</v>
      </c>
      <c r="M31" s="214"/>
      <c r="N31" s="203">
        <v>15773.329624232696</v>
      </c>
      <c r="O31" s="203">
        <v>18147.395008613235</v>
      </c>
      <c r="P31" s="203">
        <v>-2374.0653843805403</v>
      </c>
      <c r="Q31" s="214"/>
      <c r="R31" s="203">
        <v>17311.310735383555</v>
      </c>
      <c r="S31" s="203">
        <v>22558.854660665627</v>
      </c>
      <c r="T31" s="203">
        <v>-5247.543925282073</v>
      </c>
      <c r="U31" s="214"/>
      <c r="V31" s="203">
        <v>22770.76756782074</v>
      </c>
      <c r="W31" s="203">
        <v>25707.995450199316</v>
      </c>
      <c r="X31" s="203">
        <v>-2937.227882378573</v>
      </c>
      <c r="Y31" s="214"/>
      <c r="Z31" s="203">
        <v>75602.2211023723</v>
      </c>
      <c r="AA31" s="203">
        <v>91365.34631384576</v>
      </c>
      <c r="AB31" s="214">
        <v>-15763.125211473442</v>
      </c>
    </row>
    <row r="32" spans="1:28" ht="12.75">
      <c r="A32" s="176"/>
      <c r="B32" s="207"/>
      <c r="C32" s="288"/>
      <c r="D32" s="207"/>
      <c r="E32" s="207"/>
      <c r="F32" s="207"/>
      <c r="G32" s="207"/>
      <c r="H32" s="207"/>
      <c r="J32" s="205"/>
      <c r="K32" s="205"/>
      <c r="L32" s="205"/>
      <c r="N32" s="205"/>
      <c r="O32" s="205"/>
      <c r="P32" s="205"/>
      <c r="Q32" s="180"/>
      <c r="R32" s="205"/>
      <c r="S32" s="205"/>
      <c r="T32" s="205"/>
      <c r="V32" s="205"/>
      <c r="W32" s="205"/>
      <c r="X32" s="205"/>
      <c r="Z32" s="205"/>
      <c r="AA32" s="205"/>
      <c r="AB32" s="205"/>
    </row>
    <row r="33" spans="1:28" ht="12.75">
      <c r="A33" s="176"/>
      <c r="B33" s="207"/>
      <c r="C33" s="207"/>
      <c r="D33" s="207" t="s">
        <v>434</v>
      </c>
      <c r="E33" s="207"/>
      <c r="F33" s="207"/>
      <c r="G33" s="207"/>
      <c r="H33" s="207"/>
      <c r="J33" s="205">
        <v>17901.36831551892</v>
      </c>
      <c r="K33" s="205">
        <v>23195.20199279653</v>
      </c>
      <c r="L33" s="205">
        <v>-5293.833677277609</v>
      </c>
      <c r="N33" s="205">
        <v>13955.101443144482</v>
      </c>
      <c r="O33" s="205">
        <v>16504.565718416798</v>
      </c>
      <c r="P33" s="205">
        <v>-2549.4642752723157</v>
      </c>
      <c r="Q33" s="180"/>
      <c r="R33" s="205">
        <v>15833.180933153119</v>
      </c>
      <c r="S33" s="205">
        <v>20470.213083100025</v>
      </c>
      <c r="T33" s="205">
        <v>-4637.032149946906</v>
      </c>
      <c r="V33" s="205">
        <v>20785.265138620744</v>
      </c>
      <c r="W33" s="205">
        <v>23694.735330159267</v>
      </c>
      <c r="X33" s="205">
        <v>-2909.470191538523</v>
      </c>
      <c r="Z33" s="205">
        <v>68474.91583043727</v>
      </c>
      <c r="AA33" s="205">
        <v>83864.71612447262</v>
      </c>
      <c r="AB33" s="180">
        <v>-15389.800294035347</v>
      </c>
    </row>
    <row r="34" spans="1:28" ht="12.75">
      <c r="A34" s="176"/>
      <c r="B34" s="207"/>
      <c r="C34" s="207"/>
      <c r="D34" s="207"/>
      <c r="E34" s="207" t="s">
        <v>473</v>
      </c>
      <c r="F34" s="207"/>
      <c r="G34" s="207"/>
      <c r="H34" s="207"/>
      <c r="J34" s="205">
        <v>5786.736469547612</v>
      </c>
      <c r="K34" s="205">
        <v>8872.56081857132</v>
      </c>
      <c r="L34" s="205">
        <v>-3085.824349023709</v>
      </c>
      <c r="N34" s="205">
        <v>5839.700460891085</v>
      </c>
      <c r="O34" s="205">
        <v>7570.910172717056</v>
      </c>
      <c r="P34" s="205">
        <v>-1731.2097118259717</v>
      </c>
      <c r="Q34" s="180"/>
      <c r="R34" s="205">
        <v>7864.7370127431195</v>
      </c>
      <c r="S34" s="205">
        <v>10998.784285730022</v>
      </c>
      <c r="T34" s="205">
        <v>-3134.0472729869025</v>
      </c>
      <c r="V34" s="205">
        <v>13385.13163040672</v>
      </c>
      <c r="W34" s="205">
        <v>15030.643920899267</v>
      </c>
      <c r="X34" s="205">
        <v>-1645.5122904925465</v>
      </c>
      <c r="Z34" s="205">
        <v>32876.305573588535</v>
      </c>
      <c r="AA34" s="205">
        <v>42472.899197917664</v>
      </c>
      <c r="AB34" s="180">
        <v>-9596.593624329129</v>
      </c>
    </row>
    <row r="35" spans="1:28" ht="12.75">
      <c r="A35" s="176"/>
      <c r="B35" s="207"/>
      <c r="C35" s="207"/>
      <c r="D35" s="207"/>
      <c r="E35" s="207"/>
      <c r="F35" s="207" t="s">
        <v>110</v>
      </c>
      <c r="G35" s="207"/>
      <c r="H35" s="207"/>
      <c r="J35" s="205">
        <v>0</v>
      </c>
      <c r="K35" s="205">
        <v>0</v>
      </c>
      <c r="L35" s="205">
        <v>0</v>
      </c>
      <c r="N35" s="205">
        <v>0</v>
      </c>
      <c r="O35" s="205">
        <v>0</v>
      </c>
      <c r="P35" s="205">
        <v>0</v>
      </c>
      <c r="Q35" s="180"/>
      <c r="R35" s="205">
        <v>0</v>
      </c>
      <c r="S35" s="205">
        <v>0</v>
      </c>
      <c r="T35" s="205">
        <v>0</v>
      </c>
      <c r="V35" s="205">
        <v>0</v>
      </c>
      <c r="W35" s="205">
        <v>0</v>
      </c>
      <c r="X35" s="205">
        <v>0</v>
      </c>
      <c r="Z35" s="205">
        <v>0</v>
      </c>
      <c r="AA35" s="205">
        <v>0</v>
      </c>
      <c r="AB35" s="180">
        <v>0</v>
      </c>
    </row>
    <row r="36" spans="1:28" ht="12.75">
      <c r="A36" s="176"/>
      <c r="B36" s="207"/>
      <c r="C36" s="207"/>
      <c r="D36" s="207"/>
      <c r="E36" s="207"/>
      <c r="F36" s="207" t="s">
        <v>476</v>
      </c>
      <c r="G36" s="207"/>
      <c r="H36" s="207"/>
      <c r="J36" s="205">
        <v>0</v>
      </c>
      <c r="K36" s="205">
        <v>0</v>
      </c>
      <c r="L36" s="205">
        <v>0</v>
      </c>
      <c r="N36" s="205">
        <v>0</v>
      </c>
      <c r="O36" s="205">
        <v>0</v>
      </c>
      <c r="P36" s="205">
        <v>0</v>
      </c>
      <c r="Q36" s="180"/>
      <c r="R36" s="205">
        <v>0</v>
      </c>
      <c r="S36" s="205">
        <v>0</v>
      </c>
      <c r="T36" s="205">
        <v>0</v>
      </c>
      <c r="V36" s="205">
        <v>0</v>
      </c>
      <c r="W36" s="205">
        <v>0</v>
      </c>
      <c r="X36" s="205">
        <v>0</v>
      </c>
      <c r="Z36" s="205">
        <v>0</v>
      </c>
      <c r="AA36" s="205">
        <v>0</v>
      </c>
      <c r="AB36" s="180">
        <v>0</v>
      </c>
    </row>
    <row r="37" spans="1:28" ht="12.75">
      <c r="A37" s="176"/>
      <c r="B37" s="207"/>
      <c r="C37" s="207"/>
      <c r="D37" s="207"/>
      <c r="E37" s="207"/>
      <c r="F37" s="207" t="s">
        <v>112</v>
      </c>
      <c r="G37" s="207"/>
      <c r="H37" s="207"/>
      <c r="J37" s="205">
        <v>0</v>
      </c>
      <c r="K37" s="205">
        <v>0.000679</v>
      </c>
      <c r="L37" s="205">
        <v>-0.000679</v>
      </c>
      <c r="N37" s="205">
        <v>0</v>
      </c>
      <c r="O37" s="205">
        <v>0</v>
      </c>
      <c r="P37" s="205">
        <v>0</v>
      </c>
      <c r="Q37" s="180"/>
      <c r="R37" s="205">
        <v>0</v>
      </c>
      <c r="S37" s="205">
        <v>0</v>
      </c>
      <c r="T37" s="205">
        <v>0</v>
      </c>
      <c r="V37" s="205">
        <v>0</v>
      </c>
      <c r="W37" s="205">
        <v>0</v>
      </c>
      <c r="X37" s="205">
        <v>0</v>
      </c>
      <c r="Z37" s="205">
        <v>0</v>
      </c>
      <c r="AA37" s="205">
        <v>0.000679</v>
      </c>
      <c r="AB37" s="180">
        <v>-0.000679</v>
      </c>
    </row>
    <row r="38" spans="1:28" ht="12.75">
      <c r="A38" s="176"/>
      <c r="B38" s="207"/>
      <c r="C38" s="207"/>
      <c r="D38" s="207"/>
      <c r="E38" s="207"/>
      <c r="F38" s="207" t="s">
        <v>113</v>
      </c>
      <c r="G38" s="207"/>
      <c r="H38" s="207"/>
      <c r="J38" s="205">
        <v>5786.736469547612</v>
      </c>
      <c r="K38" s="205">
        <v>8872.56013957132</v>
      </c>
      <c r="L38" s="205">
        <v>-3085.8236700237085</v>
      </c>
      <c r="N38" s="205">
        <v>5839.700460891085</v>
      </c>
      <c r="O38" s="205">
        <v>7570.910172717056</v>
      </c>
      <c r="P38" s="205">
        <v>-1731.2097118259717</v>
      </c>
      <c r="Q38" s="180"/>
      <c r="R38" s="205">
        <v>7864.7370127431195</v>
      </c>
      <c r="S38" s="205">
        <v>10998.784285730022</v>
      </c>
      <c r="T38" s="205">
        <v>-3134.0472729869025</v>
      </c>
      <c r="V38" s="205">
        <v>13385.13163040672</v>
      </c>
      <c r="W38" s="205">
        <v>15030.643920899267</v>
      </c>
      <c r="X38" s="205">
        <v>-1645.5122904925465</v>
      </c>
      <c r="Z38" s="205">
        <v>32876.305573588535</v>
      </c>
      <c r="AA38" s="205">
        <v>42472.89851891767</v>
      </c>
      <c r="AB38" s="180">
        <v>-9596.592945329132</v>
      </c>
    </row>
    <row r="39" spans="1:28" ht="12.75">
      <c r="A39" s="176"/>
      <c r="B39" s="207"/>
      <c r="C39" s="207"/>
      <c r="D39" s="207"/>
      <c r="E39" s="207" t="s">
        <v>165</v>
      </c>
      <c r="F39" s="207"/>
      <c r="G39" s="207"/>
      <c r="H39" s="207"/>
      <c r="J39" s="205">
        <v>12114.63184597131</v>
      </c>
      <c r="K39" s="205">
        <v>14322.641174225211</v>
      </c>
      <c r="L39" s="205">
        <v>-2208.009328253902</v>
      </c>
      <c r="N39" s="205">
        <v>8115.400982253397</v>
      </c>
      <c r="O39" s="205">
        <v>8933.655545699741</v>
      </c>
      <c r="P39" s="205">
        <v>-818.254563446344</v>
      </c>
      <c r="Q39" s="180"/>
      <c r="R39" s="205">
        <v>7968.443920409999</v>
      </c>
      <c r="S39" s="205">
        <v>9471.428797370001</v>
      </c>
      <c r="T39" s="205">
        <v>-1502.984876960002</v>
      </c>
      <c r="V39" s="205">
        <v>7400.133508214025</v>
      </c>
      <c r="W39" s="205">
        <v>8664.09140926</v>
      </c>
      <c r="X39" s="205">
        <v>-1263.9579010459747</v>
      </c>
      <c r="Z39" s="205">
        <v>35598.610256848726</v>
      </c>
      <c r="AA39" s="205">
        <v>41391.81692655495</v>
      </c>
      <c r="AB39" s="180">
        <v>-5793.2066697062255</v>
      </c>
    </row>
    <row r="40" spans="1:28" ht="12.75">
      <c r="A40" s="176"/>
      <c r="B40" s="207"/>
      <c r="C40" s="207"/>
      <c r="D40" s="207"/>
      <c r="E40" s="207"/>
      <c r="F40" s="207" t="s">
        <v>481</v>
      </c>
      <c r="G40" s="207"/>
      <c r="H40" s="207"/>
      <c r="J40" s="205">
        <v>1187.6844910028758</v>
      </c>
      <c r="K40" s="205">
        <v>6782.589325617246</v>
      </c>
      <c r="L40" s="205">
        <v>-5594.90483461437</v>
      </c>
      <c r="N40" s="205">
        <v>2658.086549807338</v>
      </c>
      <c r="O40" s="205">
        <v>4443.5402587409435</v>
      </c>
      <c r="P40" s="205">
        <v>-1785.4537089336054</v>
      </c>
      <c r="Q40" s="180"/>
      <c r="R40" s="205">
        <v>4571.19943259</v>
      </c>
      <c r="S40" s="205">
        <v>5325.10501165</v>
      </c>
      <c r="T40" s="205">
        <v>-753.9055790600005</v>
      </c>
      <c r="V40" s="205">
        <v>1299.3398622414988</v>
      </c>
      <c r="W40" s="205">
        <v>3902.31154715</v>
      </c>
      <c r="X40" s="205">
        <v>-2602.971684908501</v>
      </c>
      <c r="Z40" s="205">
        <v>9716.310335641712</v>
      </c>
      <c r="AA40" s="205">
        <v>20453.54614315819</v>
      </c>
      <c r="AB40" s="180">
        <v>-10737.235807516478</v>
      </c>
    </row>
    <row r="41" spans="1:28" ht="12.75">
      <c r="A41" s="176"/>
      <c r="B41" s="207"/>
      <c r="C41" s="207"/>
      <c r="D41" s="207"/>
      <c r="E41" s="207"/>
      <c r="F41" s="207"/>
      <c r="G41" s="207" t="s">
        <v>110</v>
      </c>
      <c r="H41" s="207"/>
      <c r="J41" s="205">
        <v>0</v>
      </c>
      <c r="K41" s="205">
        <v>0</v>
      </c>
      <c r="L41" s="205">
        <v>0</v>
      </c>
      <c r="N41" s="205">
        <v>0</v>
      </c>
      <c r="O41" s="205">
        <v>0</v>
      </c>
      <c r="P41" s="205">
        <v>0</v>
      </c>
      <c r="Q41" s="180"/>
      <c r="R41" s="205">
        <v>0</v>
      </c>
      <c r="S41" s="205">
        <v>0</v>
      </c>
      <c r="T41" s="205">
        <v>0</v>
      </c>
      <c r="V41" s="205">
        <v>0</v>
      </c>
      <c r="W41" s="205">
        <v>0</v>
      </c>
      <c r="X41" s="205">
        <v>0</v>
      </c>
      <c r="Z41" s="205">
        <v>0</v>
      </c>
      <c r="AA41" s="205">
        <v>0</v>
      </c>
      <c r="AB41" s="180">
        <v>0</v>
      </c>
    </row>
    <row r="42" spans="1:28" ht="12.75">
      <c r="A42" s="176"/>
      <c r="B42" s="207"/>
      <c r="C42" s="207"/>
      <c r="D42" s="207"/>
      <c r="E42" s="207"/>
      <c r="F42" s="207"/>
      <c r="G42" s="207" t="s">
        <v>476</v>
      </c>
      <c r="H42" s="207"/>
      <c r="J42" s="205">
        <v>365.82348068999994</v>
      </c>
      <c r="K42" s="205">
        <v>5985.97397501</v>
      </c>
      <c r="L42" s="205">
        <v>-5620.15049432</v>
      </c>
      <c r="N42" s="205">
        <v>1234.5051202599998</v>
      </c>
      <c r="O42" s="205">
        <v>3166.85</v>
      </c>
      <c r="P42" s="205">
        <v>-1932.3448797400001</v>
      </c>
      <c r="Q42" s="180"/>
      <c r="R42" s="205">
        <v>3275</v>
      </c>
      <c r="S42" s="205">
        <v>3537.5</v>
      </c>
      <c r="T42" s="205">
        <v>-262.5</v>
      </c>
      <c r="V42" s="205">
        <v>9.92616525</v>
      </c>
      <c r="W42" s="205">
        <v>2054.5</v>
      </c>
      <c r="X42" s="205">
        <v>-2044.57383475</v>
      </c>
      <c r="Z42" s="205">
        <v>4885.2547662</v>
      </c>
      <c r="AA42" s="205">
        <v>14744.82397501</v>
      </c>
      <c r="AB42" s="180">
        <v>-9859.56920881</v>
      </c>
    </row>
    <row r="43" spans="1:28" ht="12.75">
      <c r="A43" s="176"/>
      <c r="B43" s="207"/>
      <c r="C43" s="207"/>
      <c r="D43" s="207"/>
      <c r="E43" s="207"/>
      <c r="F43" s="207"/>
      <c r="G43" s="207" t="s">
        <v>112</v>
      </c>
      <c r="H43" s="207"/>
      <c r="J43" s="205">
        <v>540.742179</v>
      </c>
      <c r="K43" s="205">
        <v>546.253785</v>
      </c>
      <c r="L43" s="205">
        <v>-5.511606000000029</v>
      </c>
      <c r="N43" s="205">
        <v>794.2257079999999</v>
      </c>
      <c r="O43" s="205">
        <v>764.654385</v>
      </c>
      <c r="P43" s="205">
        <v>29.571322999999893</v>
      </c>
      <c r="Q43" s="180"/>
      <c r="R43" s="205">
        <v>689.132861</v>
      </c>
      <c r="S43" s="205">
        <v>715.0202129999999</v>
      </c>
      <c r="T43" s="205">
        <v>-25.88735199999985</v>
      </c>
      <c r="V43" s="205">
        <v>296.8053371514988</v>
      </c>
      <c r="W43" s="205">
        <v>355.588478</v>
      </c>
      <c r="X43" s="205">
        <v>-58.783140848501205</v>
      </c>
      <c r="Z43" s="205">
        <v>2320.9060851514987</v>
      </c>
      <c r="AA43" s="205">
        <v>2381.516861</v>
      </c>
      <c r="AB43" s="180">
        <v>-60.61077584850136</v>
      </c>
    </row>
    <row r="44" spans="1:28" ht="12.75">
      <c r="A44" s="176"/>
      <c r="B44" s="207"/>
      <c r="C44" s="207"/>
      <c r="D44" s="207"/>
      <c r="E44" s="207"/>
      <c r="F44" s="207"/>
      <c r="G44" s="207" t="s">
        <v>113</v>
      </c>
      <c r="H44" s="207"/>
      <c r="J44" s="205">
        <v>281.118831312876</v>
      </c>
      <c r="K44" s="205">
        <v>250.36156560724606</v>
      </c>
      <c r="L44" s="205">
        <v>30.757265705629948</v>
      </c>
      <c r="N44" s="205">
        <v>629.3557215473385</v>
      </c>
      <c r="O44" s="205">
        <v>512.0358737409435</v>
      </c>
      <c r="P44" s="205">
        <v>117.31984780639493</v>
      </c>
      <c r="Q44" s="180"/>
      <c r="R44" s="205">
        <v>607.06657159</v>
      </c>
      <c r="S44" s="205">
        <v>1072.58479865</v>
      </c>
      <c r="T44" s="205">
        <v>-465.5182270600001</v>
      </c>
      <c r="V44" s="205">
        <v>992.60835984</v>
      </c>
      <c r="W44" s="205">
        <v>1492.22306915</v>
      </c>
      <c r="X44" s="205">
        <v>-499.61470930999985</v>
      </c>
      <c r="Z44" s="205">
        <v>2510.149484290215</v>
      </c>
      <c r="AA44" s="205">
        <v>3327.2053071481896</v>
      </c>
      <c r="AB44" s="180">
        <v>-817.0558228579748</v>
      </c>
    </row>
    <row r="45" spans="1:28" ht="12.75">
      <c r="A45" s="176"/>
      <c r="B45" s="207"/>
      <c r="C45" s="207"/>
      <c r="D45" s="207"/>
      <c r="E45" s="207"/>
      <c r="F45" s="207" t="s">
        <v>549</v>
      </c>
      <c r="G45" s="207"/>
      <c r="H45" s="207"/>
      <c r="J45" s="205">
        <v>10926.947354968434</v>
      </c>
      <c r="K45" s="205">
        <v>7540.051848607965</v>
      </c>
      <c r="L45" s="205">
        <v>3386.895506360468</v>
      </c>
      <c r="N45" s="205">
        <v>5457.314432446059</v>
      </c>
      <c r="O45" s="205">
        <v>4490.115286958797</v>
      </c>
      <c r="P45" s="205">
        <v>967.1991454872623</v>
      </c>
      <c r="Q45" s="180"/>
      <c r="R45" s="205">
        <v>3397.2444878199994</v>
      </c>
      <c r="S45" s="205">
        <v>4146.32378572</v>
      </c>
      <c r="T45" s="205">
        <v>-749.0792979000007</v>
      </c>
      <c r="V45" s="205">
        <v>6100.793645972526</v>
      </c>
      <c r="W45" s="205">
        <v>4761.779862109999</v>
      </c>
      <c r="X45" s="205">
        <v>1339.013783862527</v>
      </c>
      <c r="Z45" s="205">
        <v>25882.299921207017</v>
      </c>
      <c r="AA45" s="205">
        <v>20938.27078339676</v>
      </c>
      <c r="AB45" s="180">
        <v>4944.029137810256</v>
      </c>
    </row>
    <row r="46" spans="1:28" ht="12.75">
      <c r="A46" s="176"/>
      <c r="B46" s="207"/>
      <c r="C46" s="207"/>
      <c r="D46" s="207"/>
      <c r="E46" s="207"/>
      <c r="F46" s="207"/>
      <c r="G46" s="207" t="s">
        <v>110</v>
      </c>
      <c r="H46" s="207"/>
      <c r="J46" s="205">
        <v>0</v>
      </c>
      <c r="K46" s="205">
        <v>0</v>
      </c>
      <c r="L46" s="205">
        <v>0</v>
      </c>
      <c r="N46" s="205">
        <v>0</v>
      </c>
      <c r="O46" s="205">
        <v>0</v>
      </c>
      <c r="P46" s="205">
        <v>0</v>
      </c>
      <c r="Q46" s="180"/>
      <c r="R46" s="205">
        <v>0</v>
      </c>
      <c r="S46" s="205">
        <v>0</v>
      </c>
      <c r="T46" s="205">
        <v>0</v>
      </c>
      <c r="V46" s="205">
        <v>0</v>
      </c>
      <c r="W46" s="205">
        <v>0</v>
      </c>
      <c r="X46" s="205">
        <v>0</v>
      </c>
      <c r="Z46" s="205">
        <v>0</v>
      </c>
      <c r="AA46" s="205">
        <v>0</v>
      </c>
      <c r="AB46" s="180">
        <v>0</v>
      </c>
    </row>
    <row r="47" spans="1:28" ht="12.75">
      <c r="A47" s="176"/>
      <c r="B47" s="207"/>
      <c r="C47" s="207"/>
      <c r="D47" s="207"/>
      <c r="E47" s="207"/>
      <c r="F47" s="207"/>
      <c r="G47" s="207" t="s">
        <v>476</v>
      </c>
      <c r="H47" s="207"/>
      <c r="J47" s="205">
        <v>9644.017683679998</v>
      </c>
      <c r="K47" s="205">
        <v>6311.28279818</v>
      </c>
      <c r="L47" s="205">
        <v>3332.734885499998</v>
      </c>
      <c r="N47" s="205">
        <v>4601.66900701</v>
      </c>
      <c r="O47" s="205">
        <v>3573.6024997600002</v>
      </c>
      <c r="P47" s="205">
        <v>1028.06650725</v>
      </c>
      <c r="Q47" s="180"/>
      <c r="R47" s="205">
        <v>2225.2049861699998</v>
      </c>
      <c r="S47" s="205">
        <v>2741.13521483</v>
      </c>
      <c r="T47" s="205">
        <v>-515.9302286600005</v>
      </c>
      <c r="V47" s="205">
        <v>3759.2097589800005</v>
      </c>
      <c r="W47" s="205">
        <v>2510.1579776999997</v>
      </c>
      <c r="X47" s="205">
        <v>1249.0517812800008</v>
      </c>
      <c r="Z47" s="205">
        <v>20230.10143584</v>
      </c>
      <c r="AA47" s="205">
        <v>15136.17849047</v>
      </c>
      <c r="AB47" s="180">
        <v>5093.922945369999</v>
      </c>
    </row>
    <row r="48" spans="1:28" ht="12.75">
      <c r="A48" s="176"/>
      <c r="B48" s="207"/>
      <c r="C48" s="207"/>
      <c r="D48" s="207"/>
      <c r="E48" s="207"/>
      <c r="F48" s="207"/>
      <c r="G48" s="207" t="s">
        <v>112</v>
      </c>
      <c r="H48" s="207"/>
      <c r="J48" s="205">
        <v>0</v>
      </c>
      <c r="K48" s="205">
        <v>0</v>
      </c>
      <c r="L48" s="205">
        <v>0</v>
      </c>
      <c r="N48" s="205">
        <v>0</v>
      </c>
      <c r="O48" s="205">
        <v>0</v>
      </c>
      <c r="P48" s="205">
        <v>0</v>
      </c>
      <c r="Q48" s="180"/>
      <c r="R48" s="205">
        <v>0</v>
      </c>
      <c r="S48" s="205">
        <v>0</v>
      </c>
      <c r="T48" s="205">
        <v>0</v>
      </c>
      <c r="V48" s="205">
        <v>0</v>
      </c>
      <c r="W48" s="205">
        <v>0</v>
      </c>
      <c r="X48" s="205">
        <v>0</v>
      </c>
      <c r="Z48" s="205">
        <v>0</v>
      </c>
      <c r="AA48" s="205">
        <v>0</v>
      </c>
      <c r="AB48" s="180">
        <v>0</v>
      </c>
    </row>
    <row r="49" spans="1:28" ht="12.75">
      <c r="A49" s="176"/>
      <c r="B49" s="207"/>
      <c r="C49" s="207"/>
      <c r="D49" s="207"/>
      <c r="E49" s="207"/>
      <c r="F49" s="207"/>
      <c r="G49" s="207" t="s">
        <v>113</v>
      </c>
      <c r="H49" s="207"/>
      <c r="J49" s="205">
        <v>1282.9296712884347</v>
      </c>
      <c r="K49" s="205">
        <v>1228.7690504279649</v>
      </c>
      <c r="L49" s="205">
        <v>54.16062086046986</v>
      </c>
      <c r="N49" s="205">
        <v>855.6454254360584</v>
      </c>
      <c r="O49" s="205">
        <v>916.5127871987967</v>
      </c>
      <c r="P49" s="205">
        <v>-60.867361762738255</v>
      </c>
      <c r="Q49" s="180"/>
      <c r="R49" s="205">
        <v>1172.03950165</v>
      </c>
      <c r="S49" s="205">
        <v>1405.18857089</v>
      </c>
      <c r="T49" s="205">
        <v>-233.14906924000002</v>
      </c>
      <c r="V49" s="205">
        <v>2341.583886992525</v>
      </c>
      <c r="W49" s="205">
        <v>2251.62188441</v>
      </c>
      <c r="X49" s="205">
        <v>89.9620025825252</v>
      </c>
      <c r="Z49" s="205">
        <v>5652.198485367018</v>
      </c>
      <c r="AA49" s="205">
        <v>5802.092292926762</v>
      </c>
      <c r="AB49" s="180">
        <v>-149.89380755974344</v>
      </c>
    </row>
    <row r="50" spans="1:28" ht="12.75">
      <c r="A50" s="176"/>
      <c r="B50" s="207"/>
      <c r="C50" s="207"/>
      <c r="D50" s="207" t="s">
        <v>8</v>
      </c>
      <c r="E50" s="207"/>
      <c r="F50" s="207"/>
      <c r="G50" s="207"/>
      <c r="H50" s="207"/>
      <c r="J50" s="205">
        <v>1845.4448594163925</v>
      </c>
      <c r="K50" s="205">
        <v>1755.8992015710455</v>
      </c>
      <c r="L50" s="205">
        <v>89.54565784534725</v>
      </c>
      <c r="N50" s="205">
        <v>1818.2281810882148</v>
      </c>
      <c r="O50" s="205">
        <v>1642.8292901964394</v>
      </c>
      <c r="P50" s="205">
        <v>175.39889089177547</v>
      </c>
      <c r="Q50" s="180"/>
      <c r="R50" s="205">
        <v>1478.1298022304366</v>
      </c>
      <c r="S50" s="205">
        <v>2088.6415775656037</v>
      </c>
      <c r="T50" s="205">
        <v>-610.5117753351672</v>
      </c>
      <c r="V50" s="205">
        <v>1985.5024291999996</v>
      </c>
      <c r="W50" s="205">
        <v>2013.2601200400495</v>
      </c>
      <c r="X50" s="205">
        <v>-27.757690840049975</v>
      </c>
      <c r="Z50" s="205">
        <v>7127.3052719350435</v>
      </c>
      <c r="AA50" s="205">
        <v>7500.630189373138</v>
      </c>
      <c r="AB50" s="180">
        <v>-373.32491743809425</v>
      </c>
    </row>
    <row r="51" spans="1:28" ht="12.75">
      <c r="A51" s="176"/>
      <c r="B51" s="207"/>
      <c r="C51" s="207"/>
      <c r="D51" s="207"/>
      <c r="E51" s="207" t="s">
        <v>473</v>
      </c>
      <c r="F51" s="207"/>
      <c r="G51" s="207"/>
      <c r="H51" s="207"/>
      <c r="J51" s="205">
        <v>1170.0685726000002</v>
      </c>
      <c r="K51" s="205">
        <v>1437.0954105710455</v>
      </c>
      <c r="L51" s="205">
        <v>-267.02683797104515</v>
      </c>
      <c r="N51" s="205">
        <v>1465.9308668800002</v>
      </c>
      <c r="O51" s="205">
        <v>1180.7245757583394</v>
      </c>
      <c r="P51" s="205">
        <v>285.20629112166085</v>
      </c>
      <c r="Q51" s="180"/>
      <c r="R51" s="205">
        <v>1224.96474778</v>
      </c>
      <c r="S51" s="205">
        <v>1251.3146445656039</v>
      </c>
      <c r="T51" s="205">
        <v>-26.349896785603903</v>
      </c>
      <c r="V51" s="205">
        <v>1735.3727245399996</v>
      </c>
      <c r="W51" s="205">
        <v>1323.1301381800495</v>
      </c>
      <c r="X51" s="205">
        <v>412.24258635995005</v>
      </c>
      <c r="Z51" s="205">
        <v>5596.3369118</v>
      </c>
      <c r="AA51" s="205">
        <v>5192.264769075038</v>
      </c>
      <c r="AB51" s="180">
        <v>404.07214272496225</v>
      </c>
    </row>
    <row r="52" spans="1:28" ht="12.75">
      <c r="A52" s="176"/>
      <c r="B52" s="207"/>
      <c r="C52" s="207"/>
      <c r="D52" s="207"/>
      <c r="E52" s="207"/>
      <c r="F52" s="207" t="s">
        <v>112</v>
      </c>
      <c r="G52" s="207"/>
      <c r="H52" s="207"/>
      <c r="J52" s="205">
        <v>144.35901946</v>
      </c>
      <c r="K52" s="205">
        <v>208.58854714182934</v>
      </c>
      <c r="L52" s="205">
        <v>-64.22952768182932</v>
      </c>
      <c r="N52" s="205">
        <v>77.44901899999999</v>
      </c>
      <c r="O52" s="205">
        <v>78.52229995079988</v>
      </c>
      <c r="P52" s="205">
        <v>-1.0732809507998837</v>
      </c>
      <c r="Q52" s="180"/>
      <c r="R52" s="205">
        <v>49.133306000000005</v>
      </c>
      <c r="S52" s="205">
        <v>116.1786717152113</v>
      </c>
      <c r="T52" s="205">
        <v>-67.04536571521129</v>
      </c>
      <c r="V52" s="205">
        <v>135.49033200000002</v>
      </c>
      <c r="W52" s="205">
        <v>42.52798067926347</v>
      </c>
      <c r="X52" s="205">
        <v>92.96235132073656</v>
      </c>
      <c r="Z52" s="205">
        <v>406.43167646</v>
      </c>
      <c r="AA52" s="205">
        <v>445.817499487104</v>
      </c>
      <c r="AB52" s="180">
        <v>-39.38582302710398</v>
      </c>
    </row>
    <row r="53" spans="1:28" ht="12.75">
      <c r="A53" s="176"/>
      <c r="B53" s="207"/>
      <c r="C53" s="207"/>
      <c r="D53" s="207"/>
      <c r="E53" s="207"/>
      <c r="F53" s="207" t="s">
        <v>113</v>
      </c>
      <c r="G53" s="207"/>
      <c r="H53" s="207"/>
      <c r="J53" s="205">
        <v>1025.7095531400003</v>
      </c>
      <c r="K53" s="205">
        <v>1228.506863429216</v>
      </c>
      <c r="L53" s="205">
        <v>-202.79731028921583</v>
      </c>
      <c r="N53" s="205">
        <v>1388.4818478800003</v>
      </c>
      <c r="O53" s="205">
        <v>1102.2022758075395</v>
      </c>
      <c r="P53" s="205">
        <v>286.2795720724607</v>
      </c>
      <c r="Q53" s="180"/>
      <c r="R53" s="205">
        <v>1175.83144178</v>
      </c>
      <c r="S53" s="205">
        <v>1135.1359728503926</v>
      </c>
      <c r="T53" s="205">
        <v>40.69546892960739</v>
      </c>
      <c r="V53" s="205">
        <v>1599.8823925399995</v>
      </c>
      <c r="W53" s="205">
        <v>1280.602157500786</v>
      </c>
      <c r="X53" s="205">
        <v>319.2802350392135</v>
      </c>
      <c r="Z53" s="205">
        <v>5189.90523534</v>
      </c>
      <c r="AA53" s="205">
        <v>4746.447269587934</v>
      </c>
      <c r="AB53" s="180">
        <v>443.45796575206623</v>
      </c>
    </row>
    <row r="54" spans="1:28" ht="12.75">
      <c r="A54" s="176"/>
      <c r="B54" s="207"/>
      <c r="C54" s="207"/>
      <c r="D54" s="207"/>
      <c r="E54" s="207" t="s">
        <v>165</v>
      </c>
      <c r="F54" s="207"/>
      <c r="G54" s="207"/>
      <c r="H54" s="207"/>
      <c r="J54" s="205">
        <v>675.3762868163924</v>
      </c>
      <c r="K54" s="205">
        <v>318.803791</v>
      </c>
      <c r="L54" s="205">
        <v>356.5724958163924</v>
      </c>
      <c r="N54" s="205">
        <v>352.29731420821463</v>
      </c>
      <c r="O54" s="205">
        <v>462.1047144381</v>
      </c>
      <c r="P54" s="205">
        <v>-109.80740022988539</v>
      </c>
      <c r="Q54" s="180"/>
      <c r="R54" s="205">
        <v>253.16505445043663</v>
      </c>
      <c r="S54" s="205">
        <v>837.3269329999999</v>
      </c>
      <c r="T54" s="205">
        <v>-584.1618785495633</v>
      </c>
      <c r="V54" s="205">
        <v>250.12970466000002</v>
      </c>
      <c r="W54" s="205">
        <v>690.12998186</v>
      </c>
      <c r="X54" s="205">
        <v>-440.0002772</v>
      </c>
      <c r="Z54" s="205">
        <v>1530.9683601350437</v>
      </c>
      <c r="AA54" s="205">
        <v>2308.3654202981</v>
      </c>
      <c r="AB54" s="180">
        <v>-777.3970601630565</v>
      </c>
    </row>
    <row r="55" spans="1:28" ht="12.75">
      <c r="A55" s="176"/>
      <c r="B55" s="207"/>
      <c r="C55" s="207"/>
      <c r="D55" s="207"/>
      <c r="E55" s="207"/>
      <c r="F55" s="207" t="s">
        <v>481</v>
      </c>
      <c r="G55" s="207"/>
      <c r="H55" s="207"/>
      <c r="J55" s="205">
        <v>634.3762868163924</v>
      </c>
      <c r="K55" s="205">
        <v>318.803791</v>
      </c>
      <c r="L55" s="205">
        <v>315.5724958163924</v>
      </c>
      <c r="N55" s="205">
        <v>334.29731420821463</v>
      </c>
      <c r="O55" s="205">
        <v>458.1047144381</v>
      </c>
      <c r="P55" s="205">
        <v>-123.80740022988539</v>
      </c>
      <c r="Q55" s="180"/>
      <c r="R55" s="205">
        <v>221.46505445043664</v>
      </c>
      <c r="S55" s="205">
        <v>833.926933</v>
      </c>
      <c r="T55" s="205">
        <v>-612.4618785495634</v>
      </c>
      <c r="V55" s="205">
        <v>233.50933600000002</v>
      </c>
      <c r="W55" s="205">
        <v>686.042</v>
      </c>
      <c r="X55" s="205">
        <v>-452.532664</v>
      </c>
      <c r="Z55" s="205">
        <v>1423.6479914750437</v>
      </c>
      <c r="AA55" s="205">
        <v>2296.8774384381</v>
      </c>
      <c r="AB55" s="180">
        <v>-873.2294469630563</v>
      </c>
    </row>
    <row r="56" spans="1:28" ht="12.75">
      <c r="A56" s="176"/>
      <c r="B56" s="207"/>
      <c r="C56" s="207"/>
      <c r="D56" s="207"/>
      <c r="E56" s="207"/>
      <c r="F56" s="207"/>
      <c r="G56" s="207" t="s">
        <v>110</v>
      </c>
      <c r="H56" s="207"/>
      <c r="J56" s="205">
        <v>0</v>
      </c>
      <c r="K56" s="205">
        <v>0</v>
      </c>
      <c r="L56" s="205">
        <v>0</v>
      </c>
      <c r="N56" s="205">
        <v>0</v>
      </c>
      <c r="O56" s="205">
        <v>0</v>
      </c>
      <c r="P56" s="205">
        <v>0</v>
      </c>
      <c r="Q56" s="180"/>
      <c r="R56" s="205">
        <v>0</v>
      </c>
      <c r="S56" s="205">
        <v>0</v>
      </c>
      <c r="T56" s="205">
        <v>0</v>
      </c>
      <c r="V56" s="205">
        <v>0</v>
      </c>
      <c r="W56" s="205">
        <v>0</v>
      </c>
      <c r="X56" s="205">
        <v>0</v>
      </c>
      <c r="Z56" s="205">
        <v>0</v>
      </c>
      <c r="AA56" s="205">
        <v>0</v>
      </c>
      <c r="AB56" s="180">
        <v>0</v>
      </c>
    </row>
    <row r="57" spans="1:28" ht="12.75">
      <c r="A57" s="176"/>
      <c r="B57" s="207"/>
      <c r="C57" s="207"/>
      <c r="D57" s="207"/>
      <c r="E57" s="207"/>
      <c r="F57" s="207"/>
      <c r="G57" s="207" t="s">
        <v>476</v>
      </c>
      <c r="H57" s="207"/>
      <c r="J57" s="205">
        <v>60.214149</v>
      </c>
      <c r="K57" s="205">
        <v>69.822</v>
      </c>
      <c r="L57" s="205">
        <v>-9.607851000000004</v>
      </c>
      <c r="N57" s="205">
        <v>53.064713000000005</v>
      </c>
      <c r="O57" s="205">
        <v>24.99</v>
      </c>
      <c r="P57" s="205">
        <v>28.074713000000006</v>
      </c>
      <c r="Q57" s="180"/>
      <c r="R57" s="205">
        <v>55.154971999999994</v>
      </c>
      <c r="S57" s="205">
        <v>678.883</v>
      </c>
      <c r="T57" s="205">
        <v>-623.728028</v>
      </c>
      <c r="V57" s="205">
        <v>78.49792199999999</v>
      </c>
      <c r="W57" s="205">
        <v>23.714</v>
      </c>
      <c r="X57" s="205">
        <v>54.78392199999999</v>
      </c>
      <c r="Z57" s="205">
        <v>246.93175599999998</v>
      </c>
      <c r="AA57" s="205">
        <v>797.4090000000001</v>
      </c>
      <c r="AB57" s="180">
        <v>-550.4772440000002</v>
      </c>
    </row>
    <row r="58" spans="1:28" ht="12.75">
      <c r="A58" s="176"/>
      <c r="B58" s="207"/>
      <c r="C58" s="207"/>
      <c r="D58" s="207"/>
      <c r="E58" s="207"/>
      <c r="F58" s="207"/>
      <c r="G58" s="207" t="s">
        <v>112</v>
      </c>
      <c r="H58" s="207"/>
      <c r="J58" s="205">
        <v>23.668752</v>
      </c>
      <c r="K58" s="205">
        <v>121.076</v>
      </c>
      <c r="L58" s="205">
        <v>-97.407248</v>
      </c>
      <c r="N58" s="205">
        <v>55.8793042082146</v>
      </c>
      <c r="O58" s="205">
        <v>45.14063</v>
      </c>
      <c r="P58" s="205">
        <v>10.738674208214597</v>
      </c>
      <c r="Q58" s="180"/>
      <c r="R58" s="205">
        <v>22.391326816175628</v>
      </c>
      <c r="S58" s="205">
        <v>16.426000000000002</v>
      </c>
      <c r="T58" s="205">
        <v>5.965326816175626</v>
      </c>
      <c r="V58" s="205">
        <v>16.751107</v>
      </c>
      <c r="W58" s="205">
        <v>19.884</v>
      </c>
      <c r="X58" s="205">
        <v>-3.1328929999999993</v>
      </c>
      <c r="Z58" s="205">
        <v>118.69049002439023</v>
      </c>
      <c r="AA58" s="205">
        <v>202.52663</v>
      </c>
      <c r="AB58" s="180">
        <v>-83.83613997560978</v>
      </c>
    </row>
    <row r="59" spans="1:28" ht="12.75">
      <c r="A59" s="176"/>
      <c r="B59" s="207"/>
      <c r="C59" s="207"/>
      <c r="D59" s="207"/>
      <c r="E59" s="207"/>
      <c r="F59" s="207"/>
      <c r="G59" s="207" t="s">
        <v>113</v>
      </c>
      <c r="H59" s="207"/>
      <c r="J59" s="205">
        <v>550.4933858163923</v>
      </c>
      <c r="K59" s="205">
        <v>127.905791</v>
      </c>
      <c r="L59" s="205">
        <v>422.5875948163923</v>
      </c>
      <c r="N59" s="205">
        <v>225.353297</v>
      </c>
      <c r="O59" s="205">
        <v>387.9740844381</v>
      </c>
      <c r="P59" s="205">
        <v>-162.62078743810002</v>
      </c>
      <c r="Q59" s="180"/>
      <c r="R59" s="205">
        <v>143.91875563426103</v>
      </c>
      <c r="S59" s="205">
        <v>138.617933</v>
      </c>
      <c r="T59" s="205">
        <v>5.3008226342610385</v>
      </c>
      <c r="V59" s="205">
        <v>138.260307</v>
      </c>
      <c r="W59" s="205">
        <v>642.444</v>
      </c>
      <c r="X59" s="205">
        <v>-504.18369299999995</v>
      </c>
      <c r="Z59" s="205">
        <v>1058.0257454506534</v>
      </c>
      <c r="AA59" s="205">
        <v>1296.9418084381</v>
      </c>
      <c r="AB59" s="180">
        <v>-238.9160629874466</v>
      </c>
    </row>
    <row r="60" spans="1:28" ht="12.75">
      <c r="A60" s="176"/>
      <c r="B60" s="207"/>
      <c r="C60" s="207"/>
      <c r="D60" s="207"/>
      <c r="E60" s="207"/>
      <c r="F60" s="207"/>
      <c r="G60" s="207"/>
      <c r="H60" s="207" t="s">
        <v>61</v>
      </c>
      <c r="J60" s="205">
        <v>58.78143381639236</v>
      </c>
      <c r="K60" s="205">
        <v>26.719</v>
      </c>
      <c r="L60" s="205">
        <v>32.06243381639236</v>
      </c>
      <c r="N60" s="205">
        <v>57.112145999999996</v>
      </c>
      <c r="O60" s="205">
        <v>313.7772024381</v>
      </c>
      <c r="P60" s="205">
        <v>-256.6650564381</v>
      </c>
      <c r="Q60" s="180"/>
      <c r="R60" s="205">
        <v>53.078521</v>
      </c>
      <c r="S60" s="205">
        <v>24.319249999999997</v>
      </c>
      <c r="T60" s="205">
        <v>28.759271000000005</v>
      </c>
      <c r="V60" s="205">
        <v>45.82101999999999</v>
      </c>
      <c r="W60" s="205">
        <v>75.213</v>
      </c>
      <c r="X60" s="205">
        <v>-29.391980000000004</v>
      </c>
      <c r="Z60" s="205">
        <v>214.79312081639233</v>
      </c>
      <c r="AA60" s="205">
        <v>440.0284524381</v>
      </c>
      <c r="AB60" s="180">
        <v>-225.23533162170764</v>
      </c>
    </row>
    <row r="61" spans="1:28" ht="12.75">
      <c r="A61" s="176"/>
      <c r="B61" s="207"/>
      <c r="C61" s="207"/>
      <c r="D61" s="207"/>
      <c r="E61" s="207"/>
      <c r="F61" s="207"/>
      <c r="G61" s="207"/>
      <c r="H61" s="207" t="s">
        <v>62</v>
      </c>
      <c r="J61" s="205">
        <v>491.711952</v>
      </c>
      <c r="K61" s="205">
        <v>101.186791</v>
      </c>
      <c r="L61" s="205">
        <v>390.525161</v>
      </c>
      <c r="N61" s="205">
        <v>168.241151</v>
      </c>
      <c r="O61" s="205">
        <v>74.196882</v>
      </c>
      <c r="P61" s="205">
        <v>94.044269</v>
      </c>
      <c r="Q61" s="180"/>
      <c r="R61" s="205">
        <v>90.84023463426104</v>
      </c>
      <c r="S61" s="205">
        <v>114.298683</v>
      </c>
      <c r="T61" s="205">
        <v>-23.45844836573896</v>
      </c>
      <c r="V61" s="205">
        <v>92.43928700000001</v>
      </c>
      <c r="W61" s="205">
        <v>567.231</v>
      </c>
      <c r="X61" s="205">
        <v>-474.79171299999996</v>
      </c>
      <c r="Z61" s="205">
        <v>843.2326246342611</v>
      </c>
      <c r="AA61" s="205">
        <v>856.913356</v>
      </c>
      <c r="AB61" s="180">
        <v>-13.680731365738893</v>
      </c>
    </row>
    <row r="62" spans="1:28" ht="12.75">
      <c r="A62" s="176"/>
      <c r="B62" s="207"/>
      <c r="C62" s="207"/>
      <c r="D62" s="207"/>
      <c r="E62" s="207"/>
      <c r="F62" s="207" t="s">
        <v>549</v>
      </c>
      <c r="G62" s="207"/>
      <c r="H62" s="207"/>
      <c r="J62" s="205">
        <v>41</v>
      </c>
      <c r="K62" s="205">
        <v>0</v>
      </c>
      <c r="L62" s="205">
        <v>41</v>
      </c>
      <c r="N62" s="205">
        <v>18</v>
      </c>
      <c r="O62" s="205">
        <v>4</v>
      </c>
      <c r="P62" s="205">
        <v>14</v>
      </c>
      <c r="Q62" s="180"/>
      <c r="R62" s="205">
        <v>31.7</v>
      </c>
      <c r="S62" s="205">
        <v>3.4</v>
      </c>
      <c r="T62" s="205">
        <v>28.3</v>
      </c>
      <c r="V62" s="205">
        <v>16.62036866</v>
      </c>
      <c r="W62" s="205">
        <v>4.08798186</v>
      </c>
      <c r="X62" s="205">
        <v>12.532386800000001</v>
      </c>
      <c r="Z62" s="205">
        <v>107.32036866</v>
      </c>
      <c r="AA62" s="205">
        <v>11.487981860000001</v>
      </c>
      <c r="AB62" s="180">
        <v>95.8323868</v>
      </c>
    </row>
    <row r="63" spans="1:28" ht="12.75">
      <c r="A63" s="176"/>
      <c r="B63" s="207"/>
      <c r="C63" s="207"/>
      <c r="D63" s="207"/>
      <c r="E63" s="207"/>
      <c r="F63" s="207"/>
      <c r="G63" s="207" t="s">
        <v>110</v>
      </c>
      <c r="H63" s="207"/>
      <c r="J63" s="205">
        <v>0</v>
      </c>
      <c r="K63" s="205">
        <v>0</v>
      </c>
      <c r="L63" s="205">
        <v>0</v>
      </c>
      <c r="N63" s="205">
        <v>0</v>
      </c>
      <c r="O63" s="205">
        <v>0</v>
      </c>
      <c r="P63" s="205">
        <v>0</v>
      </c>
      <c r="Q63" s="180"/>
      <c r="R63" s="205">
        <v>0</v>
      </c>
      <c r="S63" s="205">
        <v>0</v>
      </c>
      <c r="T63" s="205">
        <v>0</v>
      </c>
      <c r="V63" s="205">
        <v>0</v>
      </c>
      <c r="W63" s="205">
        <v>0</v>
      </c>
      <c r="X63" s="205">
        <v>0</v>
      </c>
      <c r="Z63" s="205">
        <v>0</v>
      </c>
      <c r="AA63" s="205">
        <v>0</v>
      </c>
      <c r="AB63" s="180">
        <v>0</v>
      </c>
    </row>
    <row r="64" spans="1:28" ht="12.75">
      <c r="A64" s="176"/>
      <c r="B64" s="207"/>
      <c r="C64" s="207"/>
      <c r="D64" s="207"/>
      <c r="E64" s="207"/>
      <c r="F64" s="207"/>
      <c r="G64" s="207" t="s">
        <v>476</v>
      </c>
      <c r="H64" s="207"/>
      <c r="J64" s="205">
        <v>0</v>
      </c>
      <c r="K64" s="205">
        <v>0</v>
      </c>
      <c r="L64" s="205">
        <v>0</v>
      </c>
      <c r="N64" s="205">
        <v>0</v>
      </c>
      <c r="O64" s="205">
        <v>0</v>
      </c>
      <c r="P64" s="205">
        <v>0</v>
      </c>
      <c r="Q64" s="180"/>
      <c r="R64" s="205">
        <v>0</v>
      </c>
      <c r="S64" s="205">
        <v>0</v>
      </c>
      <c r="T64" s="205">
        <v>0</v>
      </c>
      <c r="V64" s="205">
        <v>0</v>
      </c>
      <c r="W64" s="205">
        <v>0</v>
      </c>
      <c r="X64" s="205">
        <v>0</v>
      </c>
      <c r="Z64" s="205">
        <v>0</v>
      </c>
      <c r="AA64" s="205">
        <v>0</v>
      </c>
      <c r="AB64" s="180">
        <v>0</v>
      </c>
    </row>
    <row r="65" spans="1:28" ht="12.75">
      <c r="A65" s="176"/>
      <c r="B65" s="207"/>
      <c r="C65" s="207"/>
      <c r="D65" s="207"/>
      <c r="E65" s="207"/>
      <c r="F65" s="207"/>
      <c r="G65" s="207" t="s">
        <v>112</v>
      </c>
      <c r="H65" s="207"/>
      <c r="J65" s="205">
        <v>41</v>
      </c>
      <c r="K65" s="205">
        <v>0</v>
      </c>
      <c r="L65" s="205">
        <v>41</v>
      </c>
      <c r="N65" s="205">
        <v>18</v>
      </c>
      <c r="O65" s="205">
        <v>4</v>
      </c>
      <c r="P65" s="205">
        <v>14</v>
      </c>
      <c r="Q65" s="180"/>
      <c r="R65" s="205">
        <v>31.7</v>
      </c>
      <c r="S65" s="205">
        <v>3.4</v>
      </c>
      <c r="T65" s="205">
        <v>28.3</v>
      </c>
      <c r="V65" s="205">
        <v>16.62036866</v>
      </c>
      <c r="W65" s="205">
        <v>4.08798186</v>
      </c>
      <c r="X65" s="205">
        <v>12.532386800000001</v>
      </c>
      <c r="Z65" s="205">
        <v>107.32036866</v>
      </c>
      <c r="AA65" s="205">
        <v>11.487981860000001</v>
      </c>
      <c r="AB65" s="180">
        <v>95.8323868</v>
      </c>
    </row>
    <row r="66" spans="1:28" ht="12.75">
      <c r="A66" s="176"/>
      <c r="B66" s="207"/>
      <c r="C66" s="207"/>
      <c r="D66" s="207"/>
      <c r="E66" s="207"/>
      <c r="F66" s="207"/>
      <c r="G66" s="207" t="s">
        <v>113</v>
      </c>
      <c r="H66" s="207"/>
      <c r="J66" s="205">
        <v>0</v>
      </c>
      <c r="K66" s="205">
        <v>0</v>
      </c>
      <c r="L66" s="205">
        <v>0</v>
      </c>
      <c r="N66" s="205">
        <v>0</v>
      </c>
      <c r="O66" s="205">
        <v>0</v>
      </c>
      <c r="P66" s="205">
        <v>0</v>
      </c>
      <c r="Q66" s="180"/>
      <c r="R66" s="205">
        <v>0</v>
      </c>
      <c r="S66" s="205">
        <v>0</v>
      </c>
      <c r="T66" s="205">
        <v>0</v>
      </c>
      <c r="V66" s="205">
        <v>0</v>
      </c>
      <c r="W66" s="205">
        <v>0</v>
      </c>
      <c r="X66" s="205">
        <v>0</v>
      </c>
      <c r="Z66" s="205">
        <v>0</v>
      </c>
      <c r="AA66" s="205">
        <v>0</v>
      </c>
      <c r="AB66" s="180">
        <v>0</v>
      </c>
    </row>
    <row r="67" spans="1:28" ht="12.75">
      <c r="A67" s="176"/>
      <c r="B67" s="207"/>
      <c r="C67" s="207"/>
      <c r="D67" s="207"/>
      <c r="E67" s="207"/>
      <c r="F67" s="207"/>
      <c r="G67" s="207"/>
      <c r="H67" s="207"/>
      <c r="J67" s="205"/>
      <c r="K67" s="205"/>
      <c r="L67" s="205"/>
      <c r="M67" s="176"/>
      <c r="N67" s="205"/>
      <c r="O67" s="205"/>
      <c r="P67" s="205"/>
      <c r="R67" s="205"/>
      <c r="S67" s="205"/>
      <c r="T67" s="205"/>
      <c r="U67" s="176"/>
      <c r="V67" s="205"/>
      <c r="W67" s="205"/>
      <c r="X67" s="205"/>
      <c r="Y67" s="176"/>
      <c r="Z67" s="205"/>
      <c r="AA67" s="205"/>
      <c r="AB67" s="205"/>
    </row>
    <row r="68" spans="1:28" ht="12.75">
      <c r="A68" s="176"/>
      <c r="B68" s="204"/>
      <c r="C68" s="204" t="s">
        <v>433</v>
      </c>
      <c r="D68" s="204" t="s">
        <v>261</v>
      </c>
      <c r="E68" s="204"/>
      <c r="F68" s="204"/>
      <c r="G68" s="204"/>
      <c r="H68" s="204"/>
      <c r="J68" s="203">
        <v>580.7203438864094</v>
      </c>
      <c r="K68" s="203">
        <v>591.8943193821683</v>
      </c>
      <c r="L68" s="203">
        <v>-11.173975495758896</v>
      </c>
      <c r="M68" s="215"/>
      <c r="N68" s="203">
        <v>635.8161327309858</v>
      </c>
      <c r="O68" s="203">
        <v>466.12740210575777</v>
      </c>
      <c r="P68" s="203">
        <v>169.68873062522806</v>
      </c>
      <c r="Q68" s="215"/>
      <c r="R68" s="203">
        <v>745.8923286874103</v>
      </c>
      <c r="S68" s="203">
        <v>617.086850365953</v>
      </c>
      <c r="T68" s="203">
        <v>128.80547832145737</v>
      </c>
      <c r="U68" s="215"/>
      <c r="V68" s="203">
        <v>1281.0330386609987</v>
      </c>
      <c r="W68" s="203">
        <v>1057.2866198075303</v>
      </c>
      <c r="X68" s="203">
        <v>223.7464188534684</v>
      </c>
      <c r="Y68" s="215"/>
      <c r="Z68" s="203">
        <v>3243.4618439658043</v>
      </c>
      <c r="AA68" s="203">
        <v>2732.395191661409</v>
      </c>
      <c r="AB68" s="214">
        <v>511.0666523043951</v>
      </c>
    </row>
    <row r="69" spans="1:28" ht="12.75">
      <c r="A69" s="204"/>
      <c r="B69" s="204"/>
      <c r="C69" s="204"/>
      <c r="D69" s="207" t="s">
        <v>434</v>
      </c>
      <c r="E69" s="204"/>
      <c r="F69" s="204"/>
      <c r="G69" s="204"/>
      <c r="H69" s="204"/>
      <c r="I69" s="204"/>
      <c r="J69" s="207">
        <v>555.6806178464094</v>
      </c>
      <c r="K69" s="207">
        <v>34.949466990000005</v>
      </c>
      <c r="L69" s="207">
        <v>520.7311508564094</v>
      </c>
      <c r="M69" s="204"/>
      <c r="N69" s="207">
        <v>615.8949539609858</v>
      </c>
      <c r="O69" s="207">
        <v>64.13818194</v>
      </c>
      <c r="P69" s="207">
        <v>551.7567720209859</v>
      </c>
      <c r="Q69" s="204"/>
      <c r="R69" s="207">
        <v>697.5137910274103</v>
      </c>
      <c r="S69" s="207">
        <v>89.78009087</v>
      </c>
      <c r="T69" s="207">
        <v>607.7337001574103</v>
      </c>
      <c r="U69" s="204"/>
      <c r="V69" s="207">
        <v>1144.2693458609988</v>
      </c>
      <c r="W69" s="207">
        <v>174.20022566</v>
      </c>
      <c r="X69" s="207">
        <v>970.0691202009988</v>
      </c>
      <c r="Y69" s="204"/>
      <c r="Z69" s="207">
        <v>3013.358708695804</v>
      </c>
      <c r="AA69" s="207">
        <v>363.06796546</v>
      </c>
      <c r="AB69" s="207">
        <v>2650.2907432358043</v>
      </c>
    </row>
    <row r="70" spans="1:28" ht="12.75">
      <c r="A70" s="204"/>
      <c r="B70" s="204"/>
      <c r="C70" s="204"/>
      <c r="D70" s="204"/>
      <c r="E70" s="204"/>
      <c r="F70" s="204"/>
      <c r="G70" s="207" t="s">
        <v>110</v>
      </c>
      <c r="H70" s="207"/>
      <c r="I70" s="204"/>
      <c r="J70" s="207">
        <v>0</v>
      </c>
      <c r="K70" s="207">
        <v>0</v>
      </c>
      <c r="L70" s="207">
        <v>0</v>
      </c>
      <c r="M70" s="204"/>
      <c r="N70" s="207">
        <v>0</v>
      </c>
      <c r="O70" s="207">
        <v>0</v>
      </c>
      <c r="P70" s="207">
        <v>0</v>
      </c>
      <c r="Q70" s="204"/>
      <c r="R70" s="207">
        <v>0</v>
      </c>
      <c r="S70" s="207">
        <v>0</v>
      </c>
      <c r="T70" s="207">
        <v>0</v>
      </c>
      <c r="U70" s="204"/>
      <c r="V70" s="207">
        <v>0</v>
      </c>
      <c r="W70" s="207">
        <v>0</v>
      </c>
      <c r="X70" s="207">
        <v>0</v>
      </c>
      <c r="Y70" s="204"/>
      <c r="Z70" s="207">
        <v>0</v>
      </c>
      <c r="AA70" s="207">
        <v>0</v>
      </c>
      <c r="AB70" s="207">
        <v>0</v>
      </c>
    </row>
    <row r="71" spans="1:28" ht="12.75">
      <c r="A71" s="204"/>
      <c r="B71" s="204"/>
      <c r="C71" s="204"/>
      <c r="D71" s="204"/>
      <c r="E71" s="204"/>
      <c r="F71" s="204"/>
      <c r="G71" s="207" t="s">
        <v>476</v>
      </c>
      <c r="H71" s="207"/>
      <c r="I71" s="204"/>
      <c r="J71" s="207">
        <v>0</v>
      </c>
      <c r="K71" s="207">
        <v>0</v>
      </c>
      <c r="L71" s="207">
        <v>0</v>
      </c>
      <c r="M71" s="204"/>
      <c r="N71" s="207">
        <v>0</v>
      </c>
      <c r="O71" s="207">
        <v>0</v>
      </c>
      <c r="P71" s="207">
        <v>0</v>
      </c>
      <c r="Q71" s="204"/>
      <c r="R71" s="207">
        <v>0</v>
      </c>
      <c r="S71" s="207">
        <v>0</v>
      </c>
      <c r="T71" s="207">
        <v>0</v>
      </c>
      <c r="U71" s="204"/>
      <c r="V71" s="207">
        <v>0</v>
      </c>
      <c r="W71" s="207">
        <v>0</v>
      </c>
      <c r="X71" s="207">
        <v>0</v>
      </c>
      <c r="Y71" s="204"/>
      <c r="Z71" s="207">
        <v>0</v>
      </c>
      <c r="AA71" s="207">
        <v>0</v>
      </c>
      <c r="AB71" s="207">
        <v>0</v>
      </c>
    </row>
    <row r="72" spans="1:28" ht="12.75">
      <c r="A72" s="204"/>
      <c r="B72" s="204"/>
      <c r="C72" s="204"/>
      <c r="D72" s="204"/>
      <c r="E72" s="204"/>
      <c r="F72" s="204"/>
      <c r="G72" s="207" t="s">
        <v>112</v>
      </c>
      <c r="H72" s="207"/>
      <c r="I72" s="204"/>
      <c r="J72" s="207">
        <v>393.0994038903762</v>
      </c>
      <c r="K72" s="207">
        <v>22.83119426</v>
      </c>
      <c r="L72" s="207">
        <v>370.2682096303762</v>
      </c>
      <c r="M72" s="204"/>
      <c r="N72" s="207">
        <v>491.33435654173223</v>
      </c>
      <c r="O72" s="207">
        <v>60.52553316999999</v>
      </c>
      <c r="P72" s="207">
        <v>430.8088233717323</v>
      </c>
      <c r="Q72" s="204"/>
      <c r="R72" s="207">
        <v>540.4909981715061</v>
      </c>
      <c r="S72" s="207">
        <v>76.5712305</v>
      </c>
      <c r="T72" s="207">
        <v>463.9197676715061</v>
      </c>
      <c r="U72" s="204"/>
      <c r="V72" s="207">
        <v>973.3739851044986</v>
      </c>
      <c r="W72" s="207">
        <v>163.54373538</v>
      </c>
      <c r="X72" s="207">
        <v>809.8302497244986</v>
      </c>
      <c r="Y72" s="204"/>
      <c r="Z72" s="207">
        <v>2398.298743708113</v>
      </c>
      <c r="AA72" s="207">
        <v>323.47169331</v>
      </c>
      <c r="AB72" s="207">
        <v>2074.827050398113</v>
      </c>
    </row>
    <row r="73" spans="1:28" ht="12.75">
      <c r="A73" s="204"/>
      <c r="B73" s="204"/>
      <c r="C73" s="204"/>
      <c r="D73" s="204"/>
      <c r="E73" s="204"/>
      <c r="F73" s="204"/>
      <c r="G73" s="207" t="s">
        <v>113</v>
      </c>
      <c r="H73" s="207"/>
      <c r="I73" s="204"/>
      <c r="J73" s="207">
        <v>162.58121395603325</v>
      </c>
      <c r="K73" s="207">
        <v>12.118272730000001</v>
      </c>
      <c r="L73" s="207">
        <v>150.46294122603325</v>
      </c>
      <c r="M73" s="204"/>
      <c r="N73" s="207">
        <v>124.56059741925358</v>
      </c>
      <c r="O73" s="207">
        <v>3.6126487700000003</v>
      </c>
      <c r="P73" s="207">
        <v>120.94794864925358</v>
      </c>
      <c r="Q73" s="204"/>
      <c r="R73" s="207">
        <v>157.02279285590416</v>
      </c>
      <c r="S73" s="207">
        <v>13.20886037</v>
      </c>
      <c r="T73" s="207">
        <v>143.81393248590416</v>
      </c>
      <c r="U73" s="204"/>
      <c r="V73" s="207">
        <v>170.89536075650014</v>
      </c>
      <c r="W73" s="207">
        <v>10.65649028</v>
      </c>
      <c r="X73" s="207">
        <v>160.23887047650015</v>
      </c>
      <c r="Y73" s="204"/>
      <c r="Z73" s="207">
        <v>615.0599649876912</v>
      </c>
      <c r="AA73" s="207">
        <v>39.596272150000004</v>
      </c>
      <c r="AB73" s="207">
        <v>575.4636928376912</v>
      </c>
    </row>
    <row r="74" spans="1:28" ht="12.75">
      <c r="A74" s="204"/>
      <c r="B74" s="204"/>
      <c r="C74" s="204"/>
      <c r="D74" s="204"/>
      <c r="E74" s="204"/>
      <c r="F74" s="204"/>
      <c r="G74" s="207"/>
      <c r="H74" s="207" t="s">
        <v>61</v>
      </c>
      <c r="I74" s="204"/>
      <c r="J74" s="207">
        <v>97.66501368900015</v>
      </c>
      <c r="K74" s="207">
        <v>0</v>
      </c>
      <c r="L74" s="207">
        <v>97.66501368900015</v>
      </c>
      <c r="M74" s="204"/>
      <c r="N74" s="207">
        <v>46.17609550000009</v>
      </c>
      <c r="O74" s="207">
        <v>0.103644</v>
      </c>
      <c r="P74" s="207">
        <v>46.072451500000085</v>
      </c>
      <c r="Q74" s="204"/>
      <c r="R74" s="207">
        <v>103.80725858032758</v>
      </c>
      <c r="S74" s="207">
        <v>0</v>
      </c>
      <c r="T74" s="207">
        <v>103.80725858032758</v>
      </c>
      <c r="U74" s="204"/>
      <c r="V74" s="207">
        <v>76.55203040000015</v>
      </c>
      <c r="W74" s="207">
        <v>0.20143665</v>
      </c>
      <c r="X74" s="207">
        <v>76.35059375000014</v>
      </c>
      <c r="Y74" s="204"/>
      <c r="Z74" s="207">
        <v>324.20039816932797</v>
      </c>
      <c r="AA74" s="207">
        <v>0.30508065</v>
      </c>
      <c r="AB74" s="207">
        <v>323.895317519328</v>
      </c>
    </row>
    <row r="75" spans="1:28" ht="12.75">
      <c r="A75" s="204"/>
      <c r="B75" s="204"/>
      <c r="C75" s="204"/>
      <c r="D75" s="204"/>
      <c r="E75" s="204"/>
      <c r="F75" s="204"/>
      <c r="G75" s="207"/>
      <c r="H75" s="207" t="s">
        <v>62</v>
      </c>
      <c r="I75" s="204"/>
      <c r="J75" s="207">
        <v>64.9162002670331</v>
      </c>
      <c r="K75" s="207">
        <v>12.118272730000001</v>
      </c>
      <c r="L75" s="207">
        <v>52.797927537033104</v>
      </c>
      <c r="M75" s="204"/>
      <c r="N75" s="207">
        <v>78.3845019192535</v>
      </c>
      <c r="O75" s="207">
        <v>3.50900477</v>
      </c>
      <c r="P75" s="207">
        <v>74.87549714925349</v>
      </c>
      <c r="Q75" s="204"/>
      <c r="R75" s="207">
        <v>53.21553427557658</v>
      </c>
      <c r="S75" s="207">
        <v>13.20886037</v>
      </c>
      <c r="T75" s="207">
        <v>40.00667390557658</v>
      </c>
      <c r="U75" s="204"/>
      <c r="V75" s="207">
        <v>94.34333035649999</v>
      </c>
      <c r="W75" s="207">
        <v>10.45505363</v>
      </c>
      <c r="X75" s="207">
        <v>83.8882767265</v>
      </c>
      <c r="Y75" s="204"/>
      <c r="Z75" s="207">
        <v>290.8595668183632</v>
      </c>
      <c r="AA75" s="207">
        <v>39.291191500000004</v>
      </c>
      <c r="AB75" s="207">
        <v>251.5683753183632</v>
      </c>
    </row>
    <row r="76" spans="1:28" ht="12.75">
      <c r="A76" s="204"/>
      <c r="B76" s="204"/>
      <c r="C76" s="204"/>
      <c r="D76" s="207" t="s">
        <v>8</v>
      </c>
      <c r="E76" s="204"/>
      <c r="F76" s="204"/>
      <c r="G76" s="207"/>
      <c r="H76" s="207"/>
      <c r="I76" s="204"/>
      <c r="J76" s="207">
        <v>25.039726039999998</v>
      </c>
      <c r="K76" s="207">
        <v>556.9448523921683</v>
      </c>
      <c r="L76" s="207">
        <v>-531.9051263521683</v>
      </c>
      <c r="M76" s="204"/>
      <c r="N76" s="207">
        <v>19.921178769999997</v>
      </c>
      <c r="O76" s="207">
        <v>401.9892201657578</v>
      </c>
      <c r="P76" s="207">
        <v>-382.0680413957578</v>
      </c>
      <c r="Q76" s="204"/>
      <c r="R76" s="207">
        <v>48.37853766000002</v>
      </c>
      <c r="S76" s="207">
        <v>527.306759495953</v>
      </c>
      <c r="T76" s="207">
        <v>-478.92822183595297</v>
      </c>
      <c r="U76" s="204"/>
      <c r="V76" s="207">
        <v>136.7636928</v>
      </c>
      <c r="W76" s="207">
        <v>883.0863941475303</v>
      </c>
      <c r="X76" s="207">
        <v>-746.3227013475303</v>
      </c>
      <c r="Y76" s="204"/>
      <c r="Z76" s="207">
        <v>230.10313527000002</v>
      </c>
      <c r="AA76" s="207">
        <v>2369.3272262014093</v>
      </c>
      <c r="AB76" s="207">
        <v>-2139.224090931409</v>
      </c>
    </row>
    <row r="77" spans="1:28" ht="12.75">
      <c r="A77" s="204"/>
      <c r="B77" s="204"/>
      <c r="C77" s="204"/>
      <c r="D77" s="204"/>
      <c r="E77" s="204"/>
      <c r="F77" s="204"/>
      <c r="G77" s="207" t="s">
        <v>110</v>
      </c>
      <c r="H77" s="207"/>
      <c r="I77" s="204"/>
      <c r="J77" s="207">
        <v>0</v>
      </c>
      <c r="K77" s="207">
        <v>0</v>
      </c>
      <c r="L77" s="207">
        <v>0</v>
      </c>
      <c r="M77" s="204"/>
      <c r="N77" s="207">
        <v>0</v>
      </c>
      <c r="O77" s="207">
        <v>0</v>
      </c>
      <c r="P77" s="207">
        <v>0</v>
      </c>
      <c r="Q77" s="204"/>
      <c r="R77" s="207">
        <v>0</v>
      </c>
      <c r="S77" s="207">
        <v>0</v>
      </c>
      <c r="T77" s="207">
        <v>0</v>
      </c>
      <c r="U77" s="204"/>
      <c r="V77" s="207">
        <v>0</v>
      </c>
      <c r="W77" s="207">
        <v>0</v>
      </c>
      <c r="X77" s="207">
        <v>0</v>
      </c>
      <c r="Y77" s="204"/>
      <c r="Z77" s="207">
        <v>0</v>
      </c>
      <c r="AA77" s="207">
        <v>0</v>
      </c>
      <c r="AB77" s="207">
        <v>0</v>
      </c>
    </row>
    <row r="78" spans="1:28" ht="12.75">
      <c r="A78" s="204"/>
      <c r="B78" s="204"/>
      <c r="C78" s="204"/>
      <c r="D78" s="204"/>
      <c r="E78" s="204"/>
      <c r="F78" s="204"/>
      <c r="G78" s="207" t="s">
        <v>476</v>
      </c>
      <c r="H78" s="207"/>
      <c r="I78" s="204"/>
      <c r="J78" s="207">
        <v>0</v>
      </c>
      <c r="K78" s="207">
        <v>0</v>
      </c>
      <c r="L78" s="207">
        <v>0</v>
      </c>
      <c r="M78" s="204"/>
      <c r="N78" s="207">
        <v>0</v>
      </c>
      <c r="O78" s="207">
        <v>0</v>
      </c>
      <c r="P78" s="207">
        <v>0</v>
      </c>
      <c r="Q78" s="204"/>
      <c r="R78" s="207">
        <v>0</v>
      </c>
      <c r="S78" s="207">
        <v>0</v>
      </c>
      <c r="T78" s="207">
        <v>0</v>
      </c>
      <c r="U78" s="204"/>
      <c r="V78" s="207">
        <v>0</v>
      </c>
      <c r="W78" s="207">
        <v>0</v>
      </c>
      <c r="X78" s="207">
        <v>0</v>
      </c>
      <c r="Y78" s="204"/>
      <c r="Z78" s="207">
        <v>0</v>
      </c>
      <c r="AA78" s="207">
        <v>0</v>
      </c>
      <c r="AB78" s="207">
        <v>0</v>
      </c>
    </row>
    <row r="79" spans="1:28" ht="12.75">
      <c r="A79" s="204"/>
      <c r="B79" s="204"/>
      <c r="C79" s="204"/>
      <c r="D79" s="204"/>
      <c r="E79" s="204"/>
      <c r="F79" s="204"/>
      <c r="G79" s="207" t="s">
        <v>112</v>
      </c>
      <c r="H79" s="207"/>
      <c r="I79" s="204"/>
      <c r="J79" s="207">
        <v>13.513005839999998</v>
      </c>
      <c r="K79" s="207">
        <v>425.36687065359905</v>
      </c>
      <c r="L79" s="207">
        <v>-411.85386481359905</v>
      </c>
      <c r="M79" s="204"/>
      <c r="N79" s="207">
        <v>16.625251289999998</v>
      </c>
      <c r="O79" s="207">
        <v>327.1295115762267</v>
      </c>
      <c r="P79" s="207">
        <v>-310.5042602862267</v>
      </c>
      <c r="Q79" s="204"/>
      <c r="R79" s="207">
        <v>38.382840000000016</v>
      </c>
      <c r="S79" s="207">
        <v>459.61571305408546</v>
      </c>
      <c r="T79" s="207">
        <v>-421.2328730540854</v>
      </c>
      <c r="U79" s="204"/>
      <c r="V79" s="207">
        <v>127.10909000000001</v>
      </c>
      <c r="W79" s="207">
        <v>790.0928626437944</v>
      </c>
      <c r="X79" s="207">
        <v>-662.9837726437944</v>
      </c>
      <c r="Y79" s="204"/>
      <c r="Z79" s="207">
        <v>195.63018713000002</v>
      </c>
      <c r="AA79" s="207">
        <v>2002.2049579277057</v>
      </c>
      <c r="AB79" s="207">
        <v>-1806.5747707977057</v>
      </c>
    </row>
    <row r="80" spans="1:28" ht="12.75">
      <c r="A80" s="204"/>
      <c r="B80" s="204"/>
      <c r="C80" s="204"/>
      <c r="D80" s="204"/>
      <c r="E80" s="204"/>
      <c r="F80" s="204"/>
      <c r="G80" s="207" t="s">
        <v>113</v>
      </c>
      <c r="H80" s="207"/>
      <c r="I80" s="204"/>
      <c r="J80" s="207">
        <v>11.5267202</v>
      </c>
      <c r="K80" s="207">
        <v>131.57798173856918</v>
      </c>
      <c r="L80" s="207">
        <v>-120.05126153856918</v>
      </c>
      <c r="M80" s="204"/>
      <c r="N80" s="207">
        <v>3.29592748</v>
      </c>
      <c r="O80" s="207">
        <v>74.85970858953108</v>
      </c>
      <c r="P80" s="207">
        <v>-71.56378110953108</v>
      </c>
      <c r="Q80" s="204"/>
      <c r="R80" s="207">
        <v>9.995697660000001</v>
      </c>
      <c r="S80" s="207">
        <v>67.6910464418675</v>
      </c>
      <c r="T80" s="207">
        <v>-57.695348781867494</v>
      </c>
      <c r="U80" s="204"/>
      <c r="V80" s="207">
        <v>9.6546028</v>
      </c>
      <c r="W80" s="207">
        <v>92.99353150373588</v>
      </c>
      <c r="X80" s="207">
        <v>-83.33892870373589</v>
      </c>
      <c r="Y80" s="204"/>
      <c r="Z80" s="207">
        <v>34.47294814</v>
      </c>
      <c r="AA80" s="207">
        <v>367.12226827370364</v>
      </c>
      <c r="AB80" s="207">
        <v>-332.64932013370367</v>
      </c>
    </row>
    <row r="81" spans="1:28" ht="12.75">
      <c r="A81" s="204"/>
      <c r="B81" s="204"/>
      <c r="C81" s="204"/>
      <c r="D81" s="204"/>
      <c r="E81" s="204"/>
      <c r="F81" s="204"/>
      <c r="G81" s="207"/>
      <c r="H81" s="207" t="s">
        <v>61</v>
      </c>
      <c r="I81" s="204"/>
      <c r="J81" s="207">
        <v>0.04156712</v>
      </c>
      <c r="K81" s="207">
        <v>2.3601425000000003</v>
      </c>
      <c r="L81" s="207">
        <v>-2.3185753800000004</v>
      </c>
      <c r="M81" s="204"/>
      <c r="N81" s="207">
        <v>0</v>
      </c>
      <c r="O81" s="207">
        <v>1.9513535000000044</v>
      </c>
      <c r="P81" s="207">
        <v>-1.9513535000000044</v>
      </c>
      <c r="Q81" s="204"/>
      <c r="R81" s="207">
        <v>0</v>
      </c>
      <c r="S81" s="207">
        <v>2.46768375</v>
      </c>
      <c r="T81" s="207">
        <v>-2.46768375</v>
      </c>
      <c r="U81" s="204"/>
      <c r="V81" s="207">
        <v>1.66183851</v>
      </c>
      <c r="W81" s="207">
        <v>0.68133928</v>
      </c>
      <c r="X81" s="207">
        <v>0.9804992299999999</v>
      </c>
      <c r="Y81" s="204"/>
      <c r="Z81" s="207">
        <v>1.70340563</v>
      </c>
      <c r="AA81" s="207">
        <v>7.460519030000004</v>
      </c>
      <c r="AB81" s="207">
        <v>-5.757113400000004</v>
      </c>
    </row>
    <row r="82" spans="1:28" ht="12.75">
      <c r="A82" s="204"/>
      <c r="B82" s="204"/>
      <c r="C82" s="204"/>
      <c r="D82" s="204"/>
      <c r="E82" s="204"/>
      <c r="F82" s="204"/>
      <c r="G82" s="207"/>
      <c r="H82" s="207" t="s">
        <v>62</v>
      </c>
      <c r="I82" s="204"/>
      <c r="J82" s="207">
        <v>11.48515308</v>
      </c>
      <c r="K82" s="207">
        <v>129.21783923856918</v>
      </c>
      <c r="L82" s="207">
        <v>-117.73268615856918</v>
      </c>
      <c r="M82" s="204"/>
      <c r="N82" s="207">
        <v>3.29592748</v>
      </c>
      <c r="O82" s="207">
        <v>72.90835508953107</v>
      </c>
      <c r="P82" s="207">
        <v>-69.61242760953107</v>
      </c>
      <c r="Q82" s="204"/>
      <c r="R82" s="207">
        <v>9.995697660000001</v>
      </c>
      <c r="S82" s="207">
        <v>65.2233626918675</v>
      </c>
      <c r="T82" s="207">
        <v>-55.22766503186749</v>
      </c>
      <c r="U82" s="204"/>
      <c r="V82" s="207">
        <v>7.992764289999999</v>
      </c>
      <c r="W82" s="207">
        <v>92.31219222373588</v>
      </c>
      <c r="X82" s="207">
        <v>-84.31942793373588</v>
      </c>
      <c r="Y82" s="204"/>
      <c r="Z82" s="207">
        <v>32.76954251</v>
      </c>
      <c r="AA82" s="207">
        <v>359.66174924370364</v>
      </c>
      <c r="AB82" s="207">
        <v>-326.89220673370363</v>
      </c>
    </row>
    <row r="83" spans="1:28" ht="12.75">
      <c r="A83" s="204"/>
      <c r="B83" s="204"/>
      <c r="C83" s="204"/>
      <c r="D83" s="204"/>
      <c r="E83" s="204"/>
      <c r="F83" s="204"/>
      <c r="G83" s="207"/>
      <c r="H83" s="207"/>
      <c r="I83" s="204"/>
      <c r="J83" s="207"/>
      <c r="K83" s="207"/>
      <c r="L83" s="207"/>
      <c r="M83" s="204"/>
      <c r="N83" s="207"/>
      <c r="O83" s="207"/>
      <c r="P83" s="207"/>
      <c r="Q83" s="204"/>
      <c r="R83" s="207"/>
      <c r="S83" s="207"/>
      <c r="T83" s="207"/>
      <c r="U83" s="204"/>
      <c r="V83" s="207"/>
      <c r="W83" s="207"/>
      <c r="X83" s="207"/>
      <c r="Y83" s="204"/>
      <c r="Z83" s="207"/>
      <c r="AA83" s="207"/>
      <c r="AB83" s="207"/>
    </row>
    <row r="84" spans="3:6" s="207" customFormat="1" ht="10.5" customHeight="1">
      <c r="C84" s="288" t="s">
        <v>675</v>
      </c>
      <c r="D84" s="288"/>
      <c r="E84" s="288"/>
      <c r="F84" s="288"/>
    </row>
    <row r="85" spans="2:28" s="289" customFormat="1" ht="10.5" customHeight="1">
      <c r="B85" s="290"/>
      <c r="C85" s="290"/>
      <c r="D85" s="290"/>
      <c r="E85" s="290"/>
      <c r="F85" s="290"/>
      <c r="G85" s="290"/>
      <c r="H85" s="290"/>
      <c r="I85" s="290"/>
      <c r="J85" s="290"/>
      <c r="K85" s="290"/>
      <c r="L85" s="290"/>
      <c r="M85" s="290"/>
      <c r="N85" s="290"/>
      <c r="O85" s="290"/>
      <c r="P85" s="290"/>
      <c r="Q85" s="290"/>
      <c r="R85" s="290"/>
      <c r="S85" s="290"/>
      <c r="T85" s="290"/>
      <c r="U85" s="290"/>
      <c r="V85" s="290"/>
      <c r="W85" s="290"/>
      <c r="X85" s="290"/>
      <c r="Y85" s="290"/>
      <c r="Z85" s="290"/>
      <c r="AA85" s="290"/>
      <c r="AB85" s="290"/>
    </row>
    <row r="86" spans="2:28" s="289" customFormat="1" ht="10.5" customHeight="1">
      <c r="B86" s="291"/>
      <c r="C86" s="94"/>
      <c r="D86" s="291"/>
      <c r="E86" s="291"/>
      <c r="F86" s="291"/>
      <c r="G86" s="291"/>
      <c r="H86" s="291"/>
      <c r="I86" s="291"/>
      <c r="J86" s="196" t="s">
        <v>455</v>
      </c>
      <c r="K86" s="196"/>
      <c r="L86" s="196"/>
      <c r="M86" s="196"/>
      <c r="N86" s="197"/>
      <c r="O86" s="197"/>
      <c r="P86" s="197"/>
      <c r="Q86" s="197"/>
      <c r="R86" s="197"/>
      <c r="S86" s="197"/>
      <c r="T86" s="197"/>
      <c r="U86" s="197"/>
      <c r="V86" s="197"/>
      <c r="W86" s="197"/>
      <c r="X86" s="197"/>
      <c r="Y86" s="198"/>
      <c r="Z86" s="196" t="s">
        <v>448</v>
      </c>
      <c r="AA86" s="197"/>
      <c r="AB86" s="197"/>
    </row>
    <row r="87" spans="2:28" s="289" customFormat="1" ht="10.5" customHeight="1">
      <c r="B87" s="207"/>
      <c r="C87" s="94" t="s">
        <v>1</v>
      </c>
      <c r="D87" s="207"/>
      <c r="E87" s="207"/>
      <c r="F87" s="207"/>
      <c r="G87" s="207"/>
      <c r="H87" s="291"/>
      <c r="I87" s="291"/>
      <c r="J87" s="199" t="s">
        <v>449</v>
      </c>
      <c r="K87" s="199"/>
      <c r="L87" s="199"/>
      <c r="M87" s="192"/>
      <c r="N87" s="199" t="s">
        <v>348</v>
      </c>
      <c r="O87" s="199"/>
      <c r="P87" s="199"/>
      <c r="Q87" s="192"/>
      <c r="R87" s="199" t="s">
        <v>456</v>
      </c>
      <c r="S87" s="199"/>
      <c r="T87" s="199"/>
      <c r="U87" s="192"/>
      <c r="V87" s="199" t="s">
        <v>457</v>
      </c>
      <c r="W87" s="199"/>
      <c r="X87" s="199"/>
      <c r="Y87" s="192"/>
      <c r="Z87" s="200" t="s">
        <v>336</v>
      </c>
      <c r="AA87" s="200" t="s">
        <v>337</v>
      </c>
      <c r="AB87" s="200" t="s">
        <v>118</v>
      </c>
    </row>
    <row r="88" spans="2:28" s="289" customFormat="1" ht="10.5" customHeight="1">
      <c r="B88" s="291"/>
      <c r="C88" s="291"/>
      <c r="D88" s="291"/>
      <c r="E88" s="291"/>
      <c r="F88" s="291"/>
      <c r="G88" s="291"/>
      <c r="H88" s="291"/>
      <c r="I88" s="291"/>
      <c r="J88" s="287" t="s">
        <v>336</v>
      </c>
      <c r="K88" s="287" t="s">
        <v>337</v>
      </c>
      <c r="L88" s="287" t="s">
        <v>118</v>
      </c>
      <c r="M88" s="193"/>
      <c r="N88" s="287" t="s">
        <v>336</v>
      </c>
      <c r="O88" s="287" t="s">
        <v>337</v>
      </c>
      <c r="P88" s="287" t="s">
        <v>118</v>
      </c>
      <c r="Q88" s="193"/>
      <c r="R88" s="287" t="s">
        <v>336</v>
      </c>
      <c r="S88" s="287" t="s">
        <v>337</v>
      </c>
      <c r="T88" s="287" t="s">
        <v>118</v>
      </c>
      <c r="U88" s="193"/>
      <c r="V88" s="287" t="s">
        <v>336</v>
      </c>
      <c r="W88" s="287" t="s">
        <v>337</v>
      </c>
      <c r="X88" s="287" t="s">
        <v>118</v>
      </c>
      <c r="Y88" s="193"/>
      <c r="Z88" s="268"/>
      <c r="AA88" s="268"/>
      <c r="AB88" s="268"/>
    </row>
    <row r="89" spans="2:28" s="289" customFormat="1" ht="10.5" customHeight="1">
      <c r="B89" s="292"/>
      <c r="C89" s="292"/>
      <c r="D89" s="292"/>
      <c r="E89" s="292"/>
      <c r="F89" s="292"/>
      <c r="G89" s="292"/>
      <c r="H89" s="292"/>
      <c r="I89" s="292"/>
      <c r="J89" s="201"/>
      <c r="K89" s="201"/>
      <c r="L89" s="201"/>
      <c r="M89" s="194"/>
      <c r="N89" s="201"/>
      <c r="O89" s="201"/>
      <c r="P89" s="201"/>
      <c r="Q89" s="194"/>
      <c r="R89" s="201"/>
      <c r="S89" s="201"/>
      <c r="T89" s="201"/>
      <c r="U89" s="194"/>
      <c r="V89" s="201"/>
      <c r="W89" s="201"/>
      <c r="X89" s="201"/>
      <c r="Y89" s="194"/>
      <c r="Z89" s="202"/>
      <c r="AA89" s="202"/>
      <c r="AB89" s="202"/>
    </row>
    <row r="90" spans="1:28" ht="10.5" customHeight="1">
      <c r="A90" s="289"/>
      <c r="B90" s="291"/>
      <c r="C90" s="291"/>
      <c r="D90" s="291"/>
      <c r="E90" s="291"/>
      <c r="F90" s="291"/>
      <c r="G90" s="291"/>
      <c r="H90" s="291"/>
      <c r="I90" s="291"/>
      <c r="J90" s="287"/>
      <c r="K90" s="287"/>
      <c r="L90" s="287"/>
      <c r="M90" s="198"/>
      <c r="N90" s="287"/>
      <c r="O90" s="287"/>
      <c r="P90" s="287"/>
      <c r="Q90" s="198"/>
      <c r="R90" s="287"/>
      <c r="S90" s="287"/>
      <c r="T90" s="287"/>
      <c r="U90" s="198"/>
      <c r="V90" s="287"/>
      <c r="W90" s="287"/>
      <c r="X90" s="287"/>
      <c r="Y90" s="198"/>
      <c r="Z90" s="268"/>
      <c r="AA90" s="268"/>
      <c r="AB90" s="268"/>
    </row>
    <row r="91" spans="1:28" ht="12.75">
      <c r="A91" s="176"/>
      <c r="B91" s="204"/>
      <c r="C91" s="204" t="s">
        <v>494</v>
      </c>
      <c r="D91" s="204" t="s">
        <v>177</v>
      </c>
      <c r="E91" s="204"/>
      <c r="F91" s="204"/>
      <c r="G91" s="204"/>
      <c r="H91" s="204"/>
      <c r="J91" s="203">
        <v>9896.772653387161</v>
      </c>
      <c r="K91" s="203">
        <v>14327.462780274513</v>
      </c>
      <c r="L91" s="203">
        <v>-4430.690126887352</v>
      </c>
      <c r="M91" s="215"/>
      <c r="N91" s="203">
        <v>16440.903713093954</v>
      </c>
      <c r="O91" s="203">
        <v>15784.287038895436</v>
      </c>
      <c r="P91" s="203">
        <v>656.616674198518</v>
      </c>
      <c r="Q91" s="215"/>
      <c r="R91" s="203">
        <v>14111.949164318648</v>
      </c>
      <c r="S91" s="203">
        <v>13449.821469493594</v>
      </c>
      <c r="T91" s="203">
        <v>662.1276948250543</v>
      </c>
      <c r="U91" s="215"/>
      <c r="V91" s="203">
        <v>15214.675437275442</v>
      </c>
      <c r="W91" s="203">
        <v>16914.097955728274</v>
      </c>
      <c r="X91" s="203">
        <v>-1699.4225184528314</v>
      </c>
      <c r="Y91" s="215"/>
      <c r="Z91" s="203">
        <v>55664.30096807521</v>
      </c>
      <c r="AA91" s="203">
        <v>60475.669244391815</v>
      </c>
      <c r="AB91" s="214">
        <v>-4811.368276316607</v>
      </c>
    </row>
    <row r="92" spans="1:28" ht="12.75">
      <c r="A92" s="176"/>
      <c r="B92" s="207"/>
      <c r="C92" s="207"/>
      <c r="D92" s="207" t="s">
        <v>434</v>
      </c>
      <c r="E92" s="207"/>
      <c r="F92" s="207"/>
      <c r="G92" s="207"/>
      <c r="H92" s="207"/>
      <c r="J92" s="205">
        <v>6858.927914378001</v>
      </c>
      <c r="K92" s="205">
        <v>9740.983074206204</v>
      </c>
      <c r="L92" s="205">
        <v>-2882.0551598282027</v>
      </c>
      <c r="M92" s="176"/>
      <c r="N92" s="205">
        <v>11230.069928524394</v>
      </c>
      <c r="O92" s="205">
        <v>13688.046624261791</v>
      </c>
      <c r="P92" s="205">
        <v>-2457.9766957373977</v>
      </c>
      <c r="R92" s="205">
        <v>8833.351834757323</v>
      </c>
      <c r="S92" s="205">
        <v>11156.03144892108</v>
      </c>
      <c r="T92" s="205">
        <v>-2322.679614163757</v>
      </c>
      <c r="U92" s="176"/>
      <c r="V92" s="205">
        <v>9956.61758605778</v>
      </c>
      <c r="W92" s="205">
        <v>13922.2575050122</v>
      </c>
      <c r="X92" s="205">
        <v>-3965.639918954419</v>
      </c>
      <c r="Y92" s="176"/>
      <c r="Z92" s="205">
        <v>36878.9672637175</v>
      </c>
      <c r="AA92" s="205">
        <v>48507.31865240127</v>
      </c>
      <c r="AB92" s="180">
        <v>-11628.351388683768</v>
      </c>
    </row>
    <row r="93" spans="1:28" ht="12.75">
      <c r="A93" s="176"/>
      <c r="B93" s="207"/>
      <c r="C93" s="207"/>
      <c r="D93" s="207"/>
      <c r="E93" s="207" t="s">
        <v>21</v>
      </c>
      <c r="F93" s="207"/>
      <c r="G93" s="207"/>
      <c r="H93" s="207"/>
      <c r="J93" s="205">
        <v>328.2282968466019</v>
      </c>
      <c r="K93" s="205">
        <v>1389.4639718189692</v>
      </c>
      <c r="L93" s="205">
        <v>-1061.2356749723672</v>
      </c>
      <c r="M93" s="176"/>
      <c r="N93" s="205">
        <v>1043.1710074391344</v>
      </c>
      <c r="O93" s="205">
        <v>1994.3907258827694</v>
      </c>
      <c r="P93" s="205">
        <v>-951.219718443635</v>
      </c>
      <c r="R93" s="205">
        <v>1239.6034537690794</v>
      </c>
      <c r="S93" s="205">
        <v>1397.422284702148</v>
      </c>
      <c r="T93" s="205">
        <v>-157.81883093306874</v>
      </c>
      <c r="U93" s="176"/>
      <c r="V93" s="205">
        <v>1190.6246202677808</v>
      </c>
      <c r="W93" s="205">
        <v>1521.2772973008773</v>
      </c>
      <c r="X93" s="205">
        <v>-330.65267703309655</v>
      </c>
      <c r="Y93" s="176"/>
      <c r="Z93" s="205">
        <v>3801.6273783225965</v>
      </c>
      <c r="AA93" s="205">
        <v>6302.554279704764</v>
      </c>
      <c r="AB93" s="180">
        <v>-2500.926901382167</v>
      </c>
    </row>
    <row r="94" spans="1:28" ht="12.75">
      <c r="A94" s="176"/>
      <c r="B94" s="207"/>
      <c r="C94" s="207"/>
      <c r="D94" s="207"/>
      <c r="E94" s="207"/>
      <c r="F94" s="207" t="s">
        <v>476</v>
      </c>
      <c r="G94" s="207"/>
      <c r="H94" s="207"/>
      <c r="J94" s="205">
        <v>0</v>
      </c>
      <c r="K94" s="205">
        <v>0</v>
      </c>
      <c r="L94" s="205">
        <v>0</v>
      </c>
      <c r="M94" s="176"/>
      <c r="N94" s="205">
        <v>0</v>
      </c>
      <c r="O94" s="205">
        <v>0</v>
      </c>
      <c r="P94" s="205">
        <v>0</v>
      </c>
      <c r="R94" s="205">
        <v>0</v>
      </c>
      <c r="S94" s="205">
        <v>0</v>
      </c>
      <c r="T94" s="205">
        <v>0</v>
      </c>
      <c r="U94" s="176"/>
      <c r="V94" s="205">
        <v>0</v>
      </c>
      <c r="W94" s="205">
        <v>0</v>
      </c>
      <c r="X94" s="205">
        <v>0</v>
      </c>
      <c r="Y94" s="176"/>
      <c r="Z94" s="205">
        <v>0</v>
      </c>
      <c r="AA94" s="205">
        <v>0</v>
      </c>
      <c r="AB94" s="180">
        <v>0</v>
      </c>
    </row>
    <row r="95" spans="1:28" ht="12.75">
      <c r="A95" s="176"/>
      <c r="B95" s="207"/>
      <c r="C95" s="207"/>
      <c r="D95" s="207"/>
      <c r="E95" s="207"/>
      <c r="F95" s="207"/>
      <c r="G95" s="207" t="s">
        <v>497</v>
      </c>
      <c r="H95" s="207"/>
      <c r="J95" s="205">
        <v>0</v>
      </c>
      <c r="K95" s="205">
        <v>0</v>
      </c>
      <c r="L95" s="205">
        <v>0</v>
      </c>
      <c r="M95" s="176"/>
      <c r="N95" s="205">
        <v>0</v>
      </c>
      <c r="O95" s="205">
        <v>0</v>
      </c>
      <c r="P95" s="205">
        <v>0</v>
      </c>
      <c r="R95" s="205">
        <v>0</v>
      </c>
      <c r="S95" s="205">
        <v>0</v>
      </c>
      <c r="T95" s="205">
        <v>0</v>
      </c>
      <c r="U95" s="176"/>
      <c r="V95" s="205">
        <v>0</v>
      </c>
      <c r="W95" s="205">
        <v>0</v>
      </c>
      <c r="X95" s="205">
        <v>0</v>
      </c>
      <c r="Y95" s="176"/>
      <c r="Z95" s="205">
        <v>0</v>
      </c>
      <c r="AA95" s="205">
        <v>0</v>
      </c>
      <c r="AB95" s="180">
        <v>0</v>
      </c>
    </row>
    <row r="96" spans="1:28" ht="12.75">
      <c r="A96" s="176"/>
      <c r="B96" s="207"/>
      <c r="C96" s="207"/>
      <c r="D96" s="207"/>
      <c r="E96" s="207"/>
      <c r="F96" s="207"/>
      <c r="G96" s="207" t="s">
        <v>499</v>
      </c>
      <c r="H96" s="207"/>
      <c r="J96" s="205">
        <v>0</v>
      </c>
      <c r="K96" s="205">
        <v>0</v>
      </c>
      <c r="L96" s="205">
        <v>0</v>
      </c>
      <c r="M96" s="176"/>
      <c r="N96" s="205">
        <v>0</v>
      </c>
      <c r="O96" s="205">
        <v>0</v>
      </c>
      <c r="P96" s="205">
        <v>0</v>
      </c>
      <c r="R96" s="205">
        <v>0</v>
      </c>
      <c r="S96" s="205">
        <v>0</v>
      </c>
      <c r="T96" s="205">
        <v>0</v>
      </c>
      <c r="U96" s="176"/>
      <c r="V96" s="205">
        <v>0</v>
      </c>
      <c r="W96" s="205">
        <v>0</v>
      </c>
      <c r="X96" s="205">
        <v>0</v>
      </c>
      <c r="Y96" s="176"/>
      <c r="Z96" s="205">
        <v>0</v>
      </c>
      <c r="AA96" s="205">
        <v>0</v>
      </c>
      <c r="AB96" s="180">
        <v>0</v>
      </c>
    </row>
    <row r="97" spans="1:28" ht="12.75">
      <c r="A97" s="176"/>
      <c r="B97" s="207"/>
      <c r="C97" s="207"/>
      <c r="D97" s="207"/>
      <c r="E97" s="207"/>
      <c r="F97" s="207" t="s">
        <v>113</v>
      </c>
      <c r="G97" s="207"/>
      <c r="H97" s="207"/>
      <c r="J97" s="205">
        <v>328.2282968466019</v>
      </c>
      <c r="K97" s="205">
        <v>1389.4639718189692</v>
      </c>
      <c r="L97" s="205">
        <v>-1061.2356749723672</v>
      </c>
      <c r="M97" s="176"/>
      <c r="N97" s="205">
        <v>1043.1710074391344</v>
      </c>
      <c r="O97" s="205">
        <v>1994.3907258827694</v>
      </c>
      <c r="P97" s="205">
        <v>-951.219718443635</v>
      </c>
      <c r="R97" s="205">
        <v>1239.6034537690794</v>
      </c>
      <c r="S97" s="205">
        <v>1397.422284702148</v>
      </c>
      <c r="T97" s="205">
        <v>-157.81883093306874</v>
      </c>
      <c r="U97" s="176"/>
      <c r="V97" s="205">
        <v>1190.6246202677808</v>
      </c>
      <c r="W97" s="205">
        <v>1521.2772973008773</v>
      </c>
      <c r="X97" s="205">
        <v>-330.65267703309655</v>
      </c>
      <c r="Y97" s="176"/>
      <c r="Z97" s="205">
        <v>3801.6273783225965</v>
      </c>
      <c r="AA97" s="205">
        <v>6302.554279704764</v>
      </c>
      <c r="AB97" s="180">
        <v>-2500.926901382167</v>
      </c>
    </row>
    <row r="98" spans="1:28" ht="12.75">
      <c r="A98" s="176"/>
      <c r="B98" s="207"/>
      <c r="C98" s="207"/>
      <c r="D98" s="207"/>
      <c r="E98" s="207"/>
      <c r="F98" s="207"/>
      <c r="G98" s="207" t="s">
        <v>497</v>
      </c>
      <c r="H98" s="207"/>
      <c r="J98" s="205">
        <v>0</v>
      </c>
      <c r="K98" s="205">
        <v>0</v>
      </c>
      <c r="L98" s="205">
        <v>0</v>
      </c>
      <c r="M98" s="176"/>
      <c r="N98" s="205">
        <v>0</v>
      </c>
      <c r="O98" s="205">
        <v>0</v>
      </c>
      <c r="P98" s="205">
        <v>0</v>
      </c>
      <c r="R98" s="205">
        <v>0</v>
      </c>
      <c r="S98" s="205">
        <v>0</v>
      </c>
      <c r="T98" s="205">
        <v>0</v>
      </c>
      <c r="U98" s="176"/>
      <c r="V98" s="205">
        <v>0</v>
      </c>
      <c r="W98" s="205">
        <v>0</v>
      </c>
      <c r="X98" s="205">
        <v>0</v>
      </c>
      <c r="Y98" s="176"/>
      <c r="Z98" s="205">
        <v>0</v>
      </c>
      <c r="AA98" s="205">
        <v>0</v>
      </c>
      <c r="AB98" s="180">
        <v>0</v>
      </c>
    </row>
    <row r="99" spans="1:28" ht="12.75">
      <c r="A99" s="176"/>
      <c r="B99" s="207"/>
      <c r="C99" s="207"/>
      <c r="D99" s="207"/>
      <c r="E99" s="207"/>
      <c r="F99" s="207"/>
      <c r="G99" s="207" t="s">
        <v>499</v>
      </c>
      <c r="H99" s="207"/>
      <c r="J99" s="205">
        <v>328.2282968466019</v>
      </c>
      <c r="K99" s="205">
        <v>1389.4639718189692</v>
      </c>
      <c r="L99" s="205">
        <v>-1061.2356749723672</v>
      </c>
      <c r="M99" s="176"/>
      <c r="N99" s="205">
        <v>1043.1710074391344</v>
      </c>
      <c r="O99" s="205">
        <v>1994.3907258827694</v>
      </c>
      <c r="P99" s="205">
        <v>-951.219718443635</v>
      </c>
      <c r="R99" s="205">
        <v>1239.6034537690794</v>
      </c>
      <c r="S99" s="205">
        <v>1397.422284702148</v>
      </c>
      <c r="T99" s="205">
        <v>-157.81883093306874</v>
      </c>
      <c r="U99" s="176"/>
      <c r="V99" s="205">
        <v>1190.6246202677808</v>
      </c>
      <c r="W99" s="205">
        <v>1521.2772973008773</v>
      </c>
      <c r="X99" s="205">
        <v>-330.65267703309655</v>
      </c>
      <c r="Y99" s="176"/>
      <c r="Z99" s="205">
        <v>3801.6273783225965</v>
      </c>
      <c r="AA99" s="205">
        <v>6302.554279704764</v>
      </c>
      <c r="AB99" s="180">
        <v>-2500.926901382167</v>
      </c>
    </row>
    <row r="100" spans="1:28" ht="12.75">
      <c r="A100" s="176"/>
      <c r="B100" s="207"/>
      <c r="C100" s="207"/>
      <c r="D100" s="207"/>
      <c r="E100" s="207"/>
      <c r="F100" s="207"/>
      <c r="G100" s="207"/>
      <c r="H100" s="207" t="s">
        <v>61</v>
      </c>
      <c r="J100" s="205">
        <v>328.2282968466019</v>
      </c>
      <c r="K100" s="205">
        <v>9.182166337613126</v>
      </c>
      <c r="L100" s="205">
        <v>319.04613050898877</v>
      </c>
      <c r="M100" s="176"/>
      <c r="N100" s="205">
        <v>775.7034075177367</v>
      </c>
      <c r="O100" s="205">
        <v>877.0490581026542</v>
      </c>
      <c r="P100" s="205">
        <v>-101.34565058491751</v>
      </c>
      <c r="R100" s="205">
        <v>31.456723487257477</v>
      </c>
      <c r="S100" s="205">
        <v>259.1235669074174</v>
      </c>
      <c r="T100" s="205">
        <v>-227.66684342015992</v>
      </c>
      <c r="U100" s="176"/>
      <c r="V100" s="205">
        <v>742.7106794023942</v>
      </c>
      <c r="W100" s="205">
        <v>224.60858265608613</v>
      </c>
      <c r="X100" s="205">
        <v>518.1020967463081</v>
      </c>
      <c r="Y100" s="176"/>
      <c r="Z100" s="205">
        <v>1878.0991072539905</v>
      </c>
      <c r="AA100" s="205">
        <v>1369.9633740037707</v>
      </c>
      <c r="AB100" s="180">
        <v>508.1357332502198</v>
      </c>
    </row>
    <row r="101" spans="1:28" ht="12.75">
      <c r="A101" s="176"/>
      <c r="B101" s="207"/>
      <c r="C101" s="207"/>
      <c r="D101" s="207"/>
      <c r="E101" s="207"/>
      <c r="F101" s="207"/>
      <c r="G101" s="207"/>
      <c r="H101" s="207" t="s">
        <v>62</v>
      </c>
      <c r="J101" s="205">
        <v>0</v>
      </c>
      <c r="K101" s="205">
        <v>1380.281805481356</v>
      </c>
      <c r="L101" s="205">
        <v>-1380.281805481356</v>
      </c>
      <c r="M101" s="176"/>
      <c r="N101" s="205">
        <v>267.4675999213978</v>
      </c>
      <c r="O101" s="205">
        <v>1117.3416677801151</v>
      </c>
      <c r="P101" s="205">
        <v>-849.8740678587174</v>
      </c>
      <c r="R101" s="205">
        <v>1208.1467302818219</v>
      </c>
      <c r="S101" s="205">
        <v>1138.2987177947307</v>
      </c>
      <c r="T101" s="205">
        <v>69.84801248709118</v>
      </c>
      <c r="U101" s="176"/>
      <c r="V101" s="205">
        <v>447.9139408653864</v>
      </c>
      <c r="W101" s="205">
        <v>1296.6687146447912</v>
      </c>
      <c r="X101" s="205">
        <v>-848.7547737794048</v>
      </c>
      <c r="Y101" s="176"/>
      <c r="Z101" s="205">
        <v>1923.528271068606</v>
      </c>
      <c r="AA101" s="205">
        <v>4932.590905700993</v>
      </c>
      <c r="AB101" s="180">
        <v>-3009.062634632387</v>
      </c>
    </row>
    <row r="102" spans="1:28" ht="12.75">
      <c r="A102" s="176"/>
      <c r="B102" s="207"/>
      <c r="C102" s="207"/>
      <c r="D102" s="207"/>
      <c r="E102" s="207" t="s">
        <v>22</v>
      </c>
      <c r="F102" s="207"/>
      <c r="G102" s="207"/>
      <c r="H102" s="207"/>
      <c r="J102" s="205">
        <v>681.808931</v>
      </c>
      <c r="K102" s="205">
        <v>929.5152687200001</v>
      </c>
      <c r="L102" s="205">
        <v>-247.70633772000008</v>
      </c>
      <c r="M102" s="176"/>
      <c r="N102" s="205">
        <v>947.56357396</v>
      </c>
      <c r="O102" s="205">
        <v>1197.9802906300001</v>
      </c>
      <c r="P102" s="205">
        <v>-250.41671667000014</v>
      </c>
      <c r="R102" s="205">
        <v>1009.09784383</v>
      </c>
      <c r="S102" s="205">
        <v>1109.877397</v>
      </c>
      <c r="T102" s="205">
        <v>-100.77955316999999</v>
      </c>
      <c r="U102" s="176"/>
      <c r="V102" s="205">
        <v>1113.8575880500002</v>
      </c>
      <c r="W102" s="205">
        <v>1242.5675647700002</v>
      </c>
      <c r="X102" s="205">
        <v>-128.70997672</v>
      </c>
      <c r="Y102" s="176"/>
      <c r="Z102" s="205">
        <v>3752.327936840001</v>
      </c>
      <c r="AA102" s="205">
        <v>4479.94052112</v>
      </c>
      <c r="AB102" s="180">
        <v>-727.6125842799993</v>
      </c>
    </row>
    <row r="103" spans="1:28" ht="12.75">
      <c r="A103" s="176"/>
      <c r="B103" s="207"/>
      <c r="C103" s="207"/>
      <c r="D103" s="207"/>
      <c r="E103" s="207"/>
      <c r="F103" s="207" t="s">
        <v>110</v>
      </c>
      <c r="G103" s="207"/>
      <c r="H103" s="207"/>
      <c r="J103" s="205">
        <v>0</v>
      </c>
      <c r="K103" s="205">
        <v>0</v>
      </c>
      <c r="L103" s="205">
        <v>0</v>
      </c>
      <c r="M103" s="176"/>
      <c r="N103" s="205">
        <v>0</v>
      </c>
      <c r="O103" s="205">
        <v>0</v>
      </c>
      <c r="P103" s="205">
        <v>0</v>
      </c>
      <c r="R103" s="205">
        <v>0</v>
      </c>
      <c r="S103" s="205">
        <v>0</v>
      </c>
      <c r="T103" s="205">
        <v>0</v>
      </c>
      <c r="U103" s="176"/>
      <c r="V103" s="205">
        <v>0</v>
      </c>
      <c r="W103" s="205">
        <v>0</v>
      </c>
      <c r="X103" s="205">
        <v>0</v>
      </c>
      <c r="Y103" s="176"/>
      <c r="Z103" s="205">
        <v>0</v>
      </c>
      <c r="AA103" s="205">
        <v>0</v>
      </c>
      <c r="AB103" s="180">
        <v>0</v>
      </c>
    </row>
    <row r="104" spans="1:28" ht="12.75">
      <c r="A104" s="176"/>
      <c r="B104" s="207"/>
      <c r="C104" s="207"/>
      <c r="D104" s="207"/>
      <c r="E104" s="207"/>
      <c r="F104" s="207"/>
      <c r="G104" s="207" t="s">
        <v>497</v>
      </c>
      <c r="H104" s="207"/>
      <c r="J104" s="205">
        <v>0</v>
      </c>
      <c r="K104" s="205">
        <v>0</v>
      </c>
      <c r="L104" s="205">
        <v>0</v>
      </c>
      <c r="M104" s="176"/>
      <c r="N104" s="205">
        <v>0</v>
      </c>
      <c r="O104" s="205">
        <v>0</v>
      </c>
      <c r="P104" s="205">
        <v>0</v>
      </c>
      <c r="R104" s="205">
        <v>0</v>
      </c>
      <c r="S104" s="205">
        <v>0</v>
      </c>
      <c r="T104" s="205">
        <v>0</v>
      </c>
      <c r="U104" s="176"/>
      <c r="V104" s="205">
        <v>0</v>
      </c>
      <c r="W104" s="205">
        <v>0</v>
      </c>
      <c r="X104" s="205">
        <v>0</v>
      </c>
      <c r="Y104" s="176"/>
      <c r="Z104" s="205">
        <v>0</v>
      </c>
      <c r="AA104" s="205">
        <v>0</v>
      </c>
      <c r="AB104" s="180">
        <v>0</v>
      </c>
    </row>
    <row r="105" spans="1:28" ht="12.75">
      <c r="A105" s="176"/>
      <c r="B105" s="207"/>
      <c r="C105" s="207"/>
      <c r="D105" s="207"/>
      <c r="E105" s="207"/>
      <c r="F105" s="207"/>
      <c r="G105" s="207" t="s">
        <v>499</v>
      </c>
      <c r="H105" s="207"/>
      <c r="J105" s="205">
        <v>0</v>
      </c>
      <c r="K105" s="205">
        <v>0</v>
      </c>
      <c r="L105" s="205">
        <v>0</v>
      </c>
      <c r="M105" s="176"/>
      <c r="N105" s="205">
        <v>0</v>
      </c>
      <c r="O105" s="205">
        <v>0</v>
      </c>
      <c r="P105" s="205">
        <v>0</v>
      </c>
      <c r="R105" s="205">
        <v>0</v>
      </c>
      <c r="S105" s="205">
        <v>0</v>
      </c>
      <c r="T105" s="205">
        <v>0</v>
      </c>
      <c r="U105" s="176"/>
      <c r="V105" s="205">
        <v>0</v>
      </c>
      <c r="W105" s="205">
        <v>0</v>
      </c>
      <c r="X105" s="205">
        <v>0</v>
      </c>
      <c r="Y105" s="176"/>
      <c r="Z105" s="205">
        <v>0</v>
      </c>
      <c r="AA105" s="205">
        <v>0</v>
      </c>
      <c r="AB105" s="180">
        <v>0</v>
      </c>
    </row>
    <row r="106" spans="1:28" ht="12.75">
      <c r="A106" s="176"/>
      <c r="B106" s="207"/>
      <c r="C106" s="207"/>
      <c r="D106" s="207"/>
      <c r="E106" s="207"/>
      <c r="F106" s="207" t="s">
        <v>476</v>
      </c>
      <c r="G106" s="207"/>
      <c r="H106" s="207"/>
      <c r="J106" s="205">
        <v>0</v>
      </c>
      <c r="K106" s="205">
        <v>0</v>
      </c>
      <c r="L106" s="205">
        <v>0</v>
      </c>
      <c r="M106" s="176"/>
      <c r="N106" s="205">
        <v>0</v>
      </c>
      <c r="O106" s="205">
        <v>0</v>
      </c>
      <c r="P106" s="205">
        <v>0</v>
      </c>
      <c r="R106" s="205">
        <v>0</v>
      </c>
      <c r="S106" s="205">
        <v>0</v>
      </c>
      <c r="T106" s="205">
        <v>0</v>
      </c>
      <c r="U106" s="176"/>
      <c r="V106" s="205">
        <v>0</v>
      </c>
      <c r="W106" s="205">
        <v>0</v>
      </c>
      <c r="X106" s="205">
        <v>0</v>
      </c>
      <c r="Y106" s="176"/>
      <c r="Z106" s="205">
        <v>0</v>
      </c>
      <c r="AA106" s="205">
        <v>0</v>
      </c>
      <c r="AB106" s="180">
        <v>0</v>
      </c>
    </row>
    <row r="107" spans="1:28" ht="12.75">
      <c r="A107" s="176"/>
      <c r="B107" s="207"/>
      <c r="C107" s="207"/>
      <c r="D107" s="207"/>
      <c r="E107" s="207"/>
      <c r="F107" s="207"/>
      <c r="G107" s="207" t="s">
        <v>497</v>
      </c>
      <c r="H107" s="207"/>
      <c r="J107" s="205">
        <v>0</v>
      </c>
      <c r="K107" s="205">
        <v>0</v>
      </c>
      <c r="L107" s="205">
        <v>0</v>
      </c>
      <c r="M107" s="176"/>
      <c r="N107" s="205">
        <v>0</v>
      </c>
      <c r="O107" s="205">
        <v>0</v>
      </c>
      <c r="P107" s="205">
        <v>0</v>
      </c>
      <c r="R107" s="205">
        <v>0</v>
      </c>
      <c r="S107" s="205">
        <v>0</v>
      </c>
      <c r="T107" s="205">
        <v>0</v>
      </c>
      <c r="U107" s="176"/>
      <c r="V107" s="205">
        <v>0</v>
      </c>
      <c r="W107" s="205">
        <v>0</v>
      </c>
      <c r="X107" s="205">
        <v>0</v>
      </c>
      <c r="Y107" s="176"/>
      <c r="Z107" s="205">
        <v>0</v>
      </c>
      <c r="AA107" s="205">
        <v>0</v>
      </c>
      <c r="AB107" s="180">
        <v>0</v>
      </c>
    </row>
    <row r="108" spans="1:28" ht="12.75">
      <c r="A108" s="176"/>
      <c r="B108" s="207"/>
      <c r="C108" s="207"/>
      <c r="D108" s="207"/>
      <c r="E108" s="207"/>
      <c r="F108" s="207"/>
      <c r="G108" s="207" t="s">
        <v>499</v>
      </c>
      <c r="H108" s="207"/>
      <c r="J108" s="205">
        <v>0</v>
      </c>
      <c r="K108" s="205">
        <v>0</v>
      </c>
      <c r="L108" s="205">
        <v>0</v>
      </c>
      <c r="M108" s="176"/>
      <c r="N108" s="205">
        <v>0</v>
      </c>
      <c r="O108" s="205">
        <v>0</v>
      </c>
      <c r="P108" s="205">
        <v>0</v>
      </c>
      <c r="R108" s="205">
        <v>0</v>
      </c>
      <c r="S108" s="205">
        <v>0</v>
      </c>
      <c r="T108" s="205">
        <v>0</v>
      </c>
      <c r="U108" s="176"/>
      <c r="V108" s="205">
        <v>0</v>
      </c>
      <c r="W108" s="205">
        <v>0</v>
      </c>
      <c r="X108" s="205">
        <v>0</v>
      </c>
      <c r="Y108" s="176"/>
      <c r="Z108" s="205">
        <v>0</v>
      </c>
      <c r="AA108" s="205">
        <v>0</v>
      </c>
      <c r="AB108" s="180">
        <v>0</v>
      </c>
    </row>
    <row r="109" spans="1:28" ht="12.75">
      <c r="A109" s="176"/>
      <c r="B109" s="207"/>
      <c r="C109" s="207"/>
      <c r="D109" s="207"/>
      <c r="E109" s="207"/>
      <c r="F109" s="207" t="s">
        <v>112</v>
      </c>
      <c r="G109" s="207"/>
      <c r="H109" s="207"/>
      <c r="J109" s="205">
        <v>681.429431</v>
      </c>
      <c r="K109" s="205">
        <v>898.6970470000001</v>
      </c>
      <c r="L109" s="205">
        <v>-217.2676160000001</v>
      </c>
      <c r="M109" s="176"/>
      <c r="N109" s="205">
        <v>939.8120289999999</v>
      </c>
      <c r="O109" s="205">
        <v>1184.913009</v>
      </c>
      <c r="P109" s="205">
        <v>-245.10098000000016</v>
      </c>
      <c r="R109" s="205">
        <v>1009.034483</v>
      </c>
      <c r="S109" s="205">
        <v>1104.962335</v>
      </c>
      <c r="T109" s="205">
        <v>-95.92785199999992</v>
      </c>
      <c r="U109" s="176"/>
      <c r="V109" s="205">
        <v>1063.4481580000001</v>
      </c>
      <c r="W109" s="205">
        <v>1230.3816940000002</v>
      </c>
      <c r="X109" s="205">
        <v>-166.933536</v>
      </c>
      <c r="Y109" s="176"/>
      <c r="Z109" s="205">
        <v>3693.7241010000007</v>
      </c>
      <c r="AA109" s="205">
        <v>4418.954085</v>
      </c>
      <c r="AB109" s="180">
        <v>-725.2299839999996</v>
      </c>
    </row>
    <row r="110" spans="1:28" ht="12.75">
      <c r="A110" s="176"/>
      <c r="B110" s="207"/>
      <c r="C110" s="207"/>
      <c r="D110" s="207"/>
      <c r="E110" s="207"/>
      <c r="F110" s="207"/>
      <c r="G110" s="207" t="s">
        <v>497</v>
      </c>
      <c r="H110" s="207"/>
      <c r="J110" s="205">
        <v>190.94378711152117</v>
      </c>
      <c r="K110" s="205">
        <v>251.77247053216507</v>
      </c>
      <c r="L110" s="205">
        <v>-60.8286834206439</v>
      </c>
      <c r="M110" s="176"/>
      <c r="N110" s="205">
        <v>287.3043608605478</v>
      </c>
      <c r="O110" s="205">
        <v>320.8281094390888</v>
      </c>
      <c r="P110" s="205">
        <v>-33.52374857854102</v>
      </c>
      <c r="R110" s="205">
        <v>197.55716785440373</v>
      </c>
      <c r="S110" s="205">
        <v>292.94658646943384</v>
      </c>
      <c r="T110" s="205">
        <v>-95.38941861503011</v>
      </c>
      <c r="U110" s="176"/>
      <c r="V110" s="205">
        <v>239.27550558898753</v>
      </c>
      <c r="W110" s="205">
        <v>271.3843413239566</v>
      </c>
      <c r="X110" s="205">
        <v>-32.10883573496909</v>
      </c>
      <c r="Y110" s="176"/>
      <c r="Z110" s="205">
        <v>915.0808214154602</v>
      </c>
      <c r="AA110" s="205">
        <v>1136.9315077646443</v>
      </c>
      <c r="AB110" s="180">
        <v>-221.85068634918412</v>
      </c>
    </row>
    <row r="111" spans="1:28" ht="12.75">
      <c r="A111" s="176"/>
      <c r="B111" s="207"/>
      <c r="C111" s="207"/>
      <c r="D111" s="207"/>
      <c r="E111" s="207"/>
      <c r="F111" s="207"/>
      <c r="G111" s="207" t="s">
        <v>499</v>
      </c>
      <c r="H111" s="207"/>
      <c r="J111" s="205">
        <v>490.4856438884789</v>
      </c>
      <c r="K111" s="205">
        <v>646.924576467835</v>
      </c>
      <c r="L111" s="205">
        <v>-156.4389325793561</v>
      </c>
      <c r="M111" s="176"/>
      <c r="N111" s="205">
        <v>652.5076681394521</v>
      </c>
      <c r="O111" s="205">
        <v>864.0848995609113</v>
      </c>
      <c r="P111" s="205">
        <v>-211.57723142145915</v>
      </c>
      <c r="R111" s="205">
        <v>811.4773151455963</v>
      </c>
      <c r="S111" s="205">
        <v>812.0157485305662</v>
      </c>
      <c r="T111" s="205">
        <v>-0.5384333849698351</v>
      </c>
      <c r="U111" s="176"/>
      <c r="V111" s="205">
        <v>824.1726524110127</v>
      </c>
      <c r="W111" s="205">
        <v>958.9973526760434</v>
      </c>
      <c r="X111" s="205">
        <v>-134.82470026503074</v>
      </c>
      <c r="Y111" s="176"/>
      <c r="Z111" s="205">
        <v>2778.6432795845403</v>
      </c>
      <c r="AA111" s="205">
        <v>3282.022577235356</v>
      </c>
      <c r="AB111" s="180">
        <v>-503.3792976508157</v>
      </c>
    </row>
    <row r="112" spans="1:28" ht="12.75">
      <c r="A112" s="176"/>
      <c r="B112" s="207"/>
      <c r="C112" s="207"/>
      <c r="D112" s="207"/>
      <c r="E112" s="207"/>
      <c r="F112" s="207" t="s">
        <v>113</v>
      </c>
      <c r="G112" s="207"/>
      <c r="H112" s="207"/>
      <c r="J112" s="205">
        <v>0.3795</v>
      </c>
      <c r="K112" s="205">
        <v>30.81822172</v>
      </c>
      <c r="L112" s="205">
        <v>-30.43872172</v>
      </c>
      <c r="M112" s="176"/>
      <c r="N112" s="205">
        <v>7.7515449599999995</v>
      </c>
      <c r="O112" s="205">
        <v>13.06728163</v>
      </c>
      <c r="P112" s="205">
        <v>-5.315736670000001</v>
      </c>
      <c r="R112" s="205">
        <v>0.06336083</v>
      </c>
      <c r="S112" s="205">
        <v>4.915062000000001</v>
      </c>
      <c r="T112" s="205">
        <v>-4.851701170000001</v>
      </c>
      <c r="U112" s="176"/>
      <c r="V112" s="205">
        <v>50.40943005</v>
      </c>
      <c r="W112" s="205">
        <v>12.18587077</v>
      </c>
      <c r="X112" s="205">
        <v>38.223559279999996</v>
      </c>
      <c r="Y112" s="176"/>
      <c r="Z112" s="205">
        <v>58.603835839999995</v>
      </c>
      <c r="AA112" s="205">
        <v>60.98643612</v>
      </c>
      <c r="AB112" s="180">
        <v>-2.3826002800000055</v>
      </c>
    </row>
    <row r="113" spans="1:28" ht="12.75">
      <c r="A113" s="176"/>
      <c r="B113" s="207"/>
      <c r="C113" s="207"/>
      <c r="D113" s="207"/>
      <c r="E113" s="207"/>
      <c r="F113" s="207"/>
      <c r="G113" s="207" t="s">
        <v>497</v>
      </c>
      <c r="H113" s="207"/>
      <c r="J113" s="205">
        <v>0</v>
      </c>
      <c r="K113" s="205">
        <v>0</v>
      </c>
      <c r="L113" s="205">
        <v>0</v>
      </c>
      <c r="M113" s="176"/>
      <c r="N113" s="205">
        <v>0</v>
      </c>
      <c r="O113" s="205">
        <v>0</v>
      </c>
      <c r="P113" s="205">
        <v>0</v>
      </c>
      <c r="R113" s="205">
        <v>0</v>
      </c>
      <c r="S113" s="205">
        <v>0</v>
      </c>
      <c r="T113" s="205">
        <v>0</v>
      </c>
      <c r="U113" s="176"/>
      <c r="V113" s="205">
        <v>0</v>
      </c>
      <c r="W113" s="205">
        <v>0</v>
      </c>
      <c r="X113" s="205">
        <v>0</v>
      </c>
      <c r="Y113" s="176"/>
      <c r="Z113" s="205">
        <v>0</v>
      </c>
      <c r="AA113" s="205">
        <v>0</v>
      </c>
      <c r="AB113" s="180">
        <v>0</v>
      </c>
    </row>
    <row r="114" spans="1:28" ht="12.75">
      <c r="A114" s="176"/>
      <c r="B114" s="207"/>
      <c r="C114" s="207"/>
      <c r="D114" s="207"/>
      <c r="E114" s="207"/>
      <c r="F114" s="207"/>
      <c r="G114" s="207" t="s">
        <v>499</v>
      </c>
      <c r="H114" s="207"/>
      <c r="J114" s="205">
        <v>0.3795</v>
      </c>
      <c r="K114" s="205">
        <v>30.81822172</v>
      </c>
      <c r="L114" s="205">
        <v>-30.43872172</v>
      </c>
      <c r="M114" s="176"/>
      <c r="N114" s="205">
        <v>7.7515449599999995</v>
      </c>
      <c r="O114" s="205">
        <v>13.06728163</v>
      </c>
      <c r="P114" s="205">
        <v>-5.315736670000001</v>
      </c>
      <c r="R114" s="205">
        <v>0.06336083</v>
      </c>
      <c r="S114" s="205">
        <v>4.915062000000001</v>
      </c>
      <c r="T114" s="205">
        <v>-4.851701170000001</v>
      </c>
      <c r="U114" s="176"/>
      <c r="V114" s="205">
        <v>50.40943005</v>
      </c>
      <c r="W114" s="205">
        <v>12.18587077</v>
      </c>
      <c r="X114" s="205">
        <v>38.223559279999996</v>
      </c>
      <c r="Y114" s="176"/>
      <c r="Z114" s="205">
        <v>58.603835839999995</v>
      </c>
      <c r="AA114" s="205">
        <v>60.98643612</v>
      </c>
      <c r="AB114" s="180">
        <v>-2.3826002800000055</v>
      </c>
    </row>
    <row r="115" spans="1:28" ht="12.75">
      <c r="A115" s="176"/>
      <c r="B115" s="207"/>
      <c r="C115" s="207"/>
      <c r="D115" s="207"/>
      <c r="E115" s="207" t="s">
        <v>23</v>
      </c>
      <c r="F115" s="207"/>
      <c r="G115" s="207"/>
      <c r="H115" s="207"/>
      <c r="J115" s="205">
        <v>5848.890686531399</v>
      </c>
      <c r="K115" s="205">
        <v>7422.003833667234</v>
      </c>
      <c r="L115" s="205">
        <v>-1573.1131471358349</v>
      </c>
      <c r="M115" s="176"/>
      <c r="N115" s="205">
        <v>9239.33534712526</v>
      </c>
      <c r="O115" s="205">
        <v>10495.67560774902</v>
      </c>
      <c r="P115" s="205">
        <v>-1256.3402606237614</v>
      </c>
      <c r="R115" s="205">
        <v>6584.650537158244</v>
      </c>
      <c r="S115" s="205">
        <v>8648.731767218931</v>
      </c>
      <c r="T115" s="205">
        <v>-2064.0812300606867</v>
      </c>
      <c r="U115" s="176"/>
      <c r="V115" s="205">
        <v>7652.13537774</v>
      </c>
      <c r="W115" s="205">
        <v>11158.412642941323</v>
      </c>
      <c r="X115" s="205">
        <v>-3506.2772652013227</v>
      </c>
      <c r="Y115" s="176"/>
      <c r="Z115" s="205">
        <v>29325.011948554904</v>
      </c>
      <c r="AA115" s="205">
        <v>37724.82385157651</v>
      </c>
      <c r="AB115" s="180">
        <v>-8399.811903021608</v>
      </c>
    </row>
    <row r="116" spans="1:28" ht="12.75">
      <c r="A116" s="176"/>
      <c r="B116" s="207"/>
      <c r="C116" s="207"/>
      <c r="D116" s="207"/>
      <c r="E116" s="207"/>
      <c r="F116" s="207" t="s">
        <v>110</v>
      </c>
      <c r="G116" s="207"/>
      <c r="H116" s="207"/>
      <c r="J116" s="205">
        <v>0</v>
      </c>
      <c r="K116" s="205">
        <v>0</v>
      </c>
      <c r="L116" s="205">
        <v>0</v>
      </c>
      <c r="M116" s="176"/>
      <c r="N116" s="205">
        <v>0</v>
      </c>
      <c r="O116" s="205">
        <v>0</v>
      </c>
      <c r="P116" s="205">
        <v>0</v>
      </c>
      <c r="R116" s="205">
        <v>0</v>
      </c>
      <c r="S116" s="205">
        <v>0</v>
      </c>
      <c r="T116" s="205">
        <v>0</v>
      </c>
      <c r="U116" s="176"/>
      <c r="V116" s="205">
        <v>0</v>
      </c>
      <c r="W116" s="205">
        <v>0</v>
      </c>
      <c r="X116" s="205">
        <v>0</v>
      </c>
      <c r="Y116" s="176"/>
      <c r="Z116" s="205">
        <v>0</v>
      </c>
      <c r="AA116" s="205">
        <v>0</v>
      </c>
      <c r="AB116" s="180">
        <v>0</v>
      </c>
    </row>
    <row r="117" spans="1:28" ht="12.75">
      <c r="A117" s="176"/>
      <c r="B117" s="207"/>
      <c r="C117" s="207"/>
      <c r="D117" s="207"/>
      <c r="E117" s="207"/>
      <c r="F117" s="207" t="s">
        <v>476</v>
      </c>
      <c r="G117" s="207"/>
      <c r="H117" s="207"/>
      <c r="J117" s="205">
        <v>3442.918436470001</v>
      </c>
      <c r="K117" s="205">
        <v>5044.34120682</v>
      </c>
      <c r="L117" s="205">
        <v>-1601.4227703499987</v>
      </c>
      <c r="M117" s="176"/>
      <c r="N117" s="205">
        <v>5474.897297150001</v>
      </c>
      <c r="O117" s="205">
        <v>6884.668544420001</v>
      </c>
      <c r="P117" s="205">
        <v>-1409.7712472700005</v>
      </c>
      <c r="R117" s="205">
        <v>4629.13989209</v>
      </c>
      <c r="S117" s="205">
        <v>5693.3584326400005</v>
      </c>
      <c r="T117" s="205">
        <v>-1064.2185405500004</v>
      </c>
      <c r="U117" s="176"/>
      <c r="V117" s="205">
        <v>5107.66923474</v>
      </c>
      <c r="W117" s="205">
        <v>6500.22206338</v>
      </c>
      <c r="X117" s="205">
        <v>-1392.5528286399995</v>
      </c>
      <c r="Y117" s="176"/>
      <c r="Z117" s="205">
        <v>18654.62486045</v>
      </c>
      <c r="AA117" s="205">
        <v>24122.59024726</v>
      </c>
      <c r="AB117" s="180">
        <v>-5467.9653868099995</v>
      </c>
    </row>
    <row r="118" spans="1:28" ht="12.75">
      <c r="A118" s="176"/>
      <c r="B118" s="207"/>
      <c r="C118" s="207"/>
      <c r="D118" s="207"/>
      <c r="E118" s="207"/>
      <c r="F118" s="207" t="s">
        <v>112</v>
      </c>
      <c r="G118" s="207"/>
      <c r="H118" s="207"/>
      <c r="J118" s="205">
        <v>1163.034751</v>
      </c>
      <c r="K118" s="205">
        <v>1664.978341</v>
      </c>
      <c r="L118" s="205">
        <v>-501.9435900000001</v>
      </c>
      <c r="M118" s="176"/>
      <c r="N118" s="205">
        <v>2419.6706329999997</v>
      </c>
      <c r="O118" s="205">
        <v>2207.576958</v>
      </c>
      <c r="P118" s="205">
        <v>212.09367499999962</v>
      </c>
      <c r="R118" s="205">
        <v>1399.541087</v>
      </c>
      <c r="S118" s="205">
        <v>1559.541957</v>
      </c>
      <c r="T118" s="205">
        <v>-160.00086999999985</v>
      </c>
      <c r="U118" s="176"/>
      <c r="V118" s="205">
        <v>1453.477143</v>
      </c>
      <c r="W118" s="205">
        <v>2116.21641</v>
      </c>
      <c r="X118" s="205">
        <v>-662.7392669999999</v>
      </c>
      <c r="Y118" s="176"/>
      <c r="Z118" s="205">
        <v>6435.723614</v>
      </c>
      <c r="AA118" s="205">
        <v>7548.313666</v>
      </c>
      <c r="AB118" s="180">
        <v>-1112.5900519999996</v>
      </c>
    </row>
    <row r="119" spans="1:28" ht="12.75">
      <c r="A119" s="176"/>
      <c r="B119" s="207"/>
      <c r="C119" s="207"/>
      <c r="D119" s="207"/>
      <c r="E119" s="207"/>
      <c r="F119" s="207" t="s">
        <v>113</v>
      </c>
      <c r="G119" s="207"/>
      <c r="H119" s="207"/>
      <c r="J119" s="205">
        <v>1242.9374990613987</v>
      </c>
      <c r="K119" s="205">
        <v>712.6842858472343</v>
      </c>
      <c r="L119" s="205">
        <v>530.2532132141645</v>
      </c>
      <c r="M119" s="176"/>
      <c r="N119" s="205">
        <v>1344.767416975259</v>
      </c>
      <c r="O119" s="205">
        <v>1403.4301053290208</v>
      </c>
      <c r="P119" s="205">
        <v>-58.66268835376172</v>
      </c>
      <c r="R119" s="205">
        <v>555.9695580682439</v>
      </c>
      <c r="S119" s="205">
        <v>1395.8313775789309</v>
      </c>
      <c r="T119" s="205">
        <v>-839.8618195106869</v>
      </c>
      <c r="U119" s="176"/>
      <c r="V119" s="205">
        <v>1090.989</v>
      </c>
      <c r="W119" s="205">
        <v>2541.974169561323</v>
      </c>
      <c r="X119" s="205">
        <v>-1450.985169561323</v>
      </c>
      <c r="Y119" s="176"/>
      <c r="Z119" s="205">
        <v>4234.663474104902</v>
      </c>
      <c r="AA119" s="205">
        <v>6053.919938316509</v>
      </c>
      <c r="AB119" s="180">
        <v>-1819.2564642116067</v>
      </c>
    </row>
    <row r="120" spans="1:28" ht="12.75">
      <c r="A120" s="176"/>
      <c r="B120" s="207"/>
      <c r="C120" s="207"/>
      <c r="D120" s="207"/>
      <c r="E120" s="207"/>
      <c r="F120" s="207"/>
      <c r="G120" s="207" t="s">
        <v>61</v>
      </c>
      <c r="H120" s="207"/>
      <c r="J120" s="205">
        <v>644.1</v>
      </c>
      <c r="K120" s="205">
        <v>324.76</v>
      </c>
      <c r="L120" s="205">
        <v>319.34</v>
      </c>
      <c r="M120" s="176"/>
      <c r="N120" s="205">
        <v>464.5</v>
      </c>
      <c r="O120" s="205">
        <v>1124.4</v>
      </c>
      <c r="P120" s="205">
        <v>-659.9</v>
      </c>
      <c r="R120" s="205">
        <v>26.8</v>
      </c>
      <c r="S120" s="205">
        <v>761.02</v>
      </c>
      <c r="T120" s="205">
        <v>-734.22</v>
      </c>
      <c r="U120" s="176"/>
      <c r="V120" s="205">
        <v>992.1</v>
      </c>
      <c r="W120" s="205">
        <v>1139.1</v>
      </c>
      <c r="X120" s="205">
        <v>-147</v>
      </c>
      <c r="Y120" s="176"/>
      <c r="Z120" s="205">
        <v>2127.5</v>
      </c>
      <c r="AA120" s="205">
        <v>3349.28</v>
      </c>
      <c r="AB120" s="180">
        <v>-1221.78</v>
      </c>
    </row>
    <row r="121" spans="1:28" ht="12.75">
      <c r="A121" s="176"/>
      <c r="B121" s="207"/>
      <c r="C121" s="207"/>
      <c r="D121" s="207"/>
      <c r="E121" s="207"/>
      <c r="F121" s="207"/>
      <c r="G121" s="207" t="s">
        <v>62</v>
      </c>
      <c r="H121" s="207"/>
      <c r="J121" s="205">
        <v>598.8374990613987</v>
      </c>
      <c r="K121" s="205">
        <v>387.9242858472343</v>
      </c>
      <c r="L121" s="205">
        <v>210.91321321416444</v>
      </c>
      <c r="M121" s="176"/>
      <c r="N121" s="205">
        <v>880.267416975259</v>
      </c>
      <c r="O121" s="205">
        <v>279.0301053290206</v>
      </c>
      <c r="P121" s="205">
        <v>601.2373116462384</v>
      </c>
      <c r="R121" s="205">
        <v>529.169558068244</v>
      </c>
      <c r="S121" s="205">
        <v>634.8113775789309</v>
      </c>
      <c r="T121" s="205">
        <v>-105.6418195106869</v>
      </c>
      <c r="U121" s="176"/>
      <c r="V121" s="205">
        <v>98.889</v>
      </c>
      <c r="W121" s="205">
        <v>1402.8741695613232</v>
      </c>
      <c r="X121" s="205">
        <v>-1303.9851695613233</v>
      </c>
      <c r="Y121" s="176"/>
      <c r="Z121" s="205">
        <v>2107.163474104902</v>
      </c>
      <c r="AA121" s="205">
        <v>2704.639938316509</v>
      </c>
      <c r="AB121" s="180">
        <v>-597.476464211607</v>
      </c>
    </row>
    <row r="122" spans="1:28" ht="12.75">
      <c r="A122" s="176"/>
      <c r="B122" s="207"/>
      <c r="C122" s="207"/>
      <c r="D122" s="207"/>
      <c r="E122" s="207" t="s">
        <v>24</v>
      </c>
      <c r="F122" s="207"/>
      <c r="G122" s="207"/>
      <c r="H122" s="207"/>
      <c r="J122" s="205">
        <v>0</v>
      </c>
      <c r="K122" s="205">
        <v>0</v>
      </c>
      <c r="L122" s="205">
        <v>0</v>
      </c>
      <c r="N122" s="205">
        <v>0</v>
      </c>
      <c r="O122" s="205">
        <v>0</v>
      </c>
      <c r="P122" s="205">
        <v>0</v>
      </c>
      <c r="Q122" s="180"/>
      <c r="R122" s="205">
        <v>0</v>
      </c>
      <c r="S122" s="205">
        <v>0</v>
      </c>
      <c r="T122" s="205">
        <v>0</v>
      </c>
      <c r="V122" s="205">
        <v>0</v>
      </c>
      <c r="W122" s="205">
        <v>0</v>
      </c>
      <c r="X122" s="205">
        <v>0</v>
      </c>
      <c r="Z122" s="205">
        <v>0</v>
      </c>
      <c r="AA122" s="205">
        <v>0</v>
      </c>
      <c r="AB122" s="180">
        <v>0</v>
      </c>
    </row>
    <row r="123" spans="1:28" ht="12.75">
      <c r="A123" s="176"/>
      <c r="B123" s="207"/>
      <c r="C123" s="207"/>
      <c r="D123" s="207"/>
      <c r="E123" s="207"/>
      <c r="F123" s="207" t="s">
        <v>110</v>
      </c>
      <c r="G123" s="207"/>
      <c r="H123" s="207"/>
      <c r="J123" s="205">
        <v>0</v>
      </c>
      <c r="K123" s="205">
        <v>0</v>
      </c>
      <c r="L123" s="205">
        <v>0</v>
      </c>
      <c r="N123" s="205">
        <v>0</v>
      </c>
      <c r="O123" s="205">
        <v>0</v>
      </c>
      <c r="P123" s="205">
        <v>0</v>
      </c>
      <c r="Q123" s="180"/>
      <c r="R123" s="205">
        <v>0</v>
      </c>
      <c r="S123" s="205">
        <v>0</v>
      </c>
      <c r="T123" s="205">
        <v>0</v>
      </c>
      <c r="V123" s="205">
        <v>0</v>
      </c>
      <c r="W123" s="205">
        <v>0</v>
      </c>
      <c r="X123" s="205">
        <v>0</v>
      </c>
      <c r="Z123" s="205">
        <v>0</v>
      </c>
      <c r="AA123" s="205">
        <v>0</v>
      </c>
      <c r="AB123" s="180">
        <v>0</v>
      </c>
    </row>
    <row r="124" spans="1:28" ht="12.75">
      <c r="A124" s="176"/>
      <c r="B124" s="207"/>
      <c r="C124" s="207"/>
      <c r="D124" s="207"/>
      <c r="E124" s="207"/>
      <c r="F124" s="207"/>
      <c r="G124" s="207" t="s">
        <v>497</v>
      </c>
      <c r="H124" s="207"/>
      <c r="J124" s="205">
        <v>0</v>
      </c>
      <c r="K124" s="205">
        <v>0</v>
      </c>
      <c r="L124" s="205">
        <v>0</v>
      </c>
      <c r="N124" s="205">
        <v>0</v>
      </c>
      <c r="O124" s="205">
        <v>0</v>
      </c>
      <c r="P124" s="205">
        <v>0</v>
      </c>
      <c r="Q124" s="180"/>
      <c r="R124" s="205">
        <v>0</v>
      </c>
      <c r="S124" s="205">
        <v>0</v>
      </c>
      <c r="T124" s="205">
        <v>0</v>
      </c>
      <c r="V124" s="205">
        <v>0</v>
      </c>
      <c r="W124" s="205">
        <v>0</v>
      </c>
      <c r="X124" s="205">
        <v>0</v>
      </c>
      <c r="Z124" s="205">
        <v>0</v>
      </c>
      <c r="AA124" s="205">
        <v>0</v>
      </c>
      <c r="AB124" s="180">
        <v>0</v>
      </c>
    </row>
    <row r="125" spans="1:28" ht="12.75">
      <c r="A125" s="176"/>
      <c r="B125" s="207"/>
      <c r="C125" s="207"/>
      <c r="D125" s="207"/>
      <c r="E125" s="207"/>
      <c r="F125" s="207"/>
      <c r="G125" s="207" t="s">
        <v>499</v>
      </c>
      <c r="H125" s="207"/>
      <c r="J125" s="205">
        <v>0</v>
      </c>
      <c r="K125" s="205">
        <v>0</v>
      </c>
      <c r="L125" s="205">
        <v>0</v>
      </c>
      <c r="N125" s="205">
        <v>0</v>
      </c>
      <c r="O125" s="205">
        <v>0</v>
      </c>
      <c r="P125" s="205">
        <v>0</v>
      </c>
      <c r="Q125" s="180"/>
      <c r="R125" s="205">
        <v>0</v>
      </c>
      <c r="S125" s="205">
        <v>0</v>
      </c>
      <c r="T125" s="205">
        <v>0</v>
      </c>
      <c r="V125" s="205">
        <v>0</v>
      </c>
      <c r="W125" s="205">
        <v>0</v>
      </c>
      <c r="X125" s="205">
        <v>0</v>
      </c>
      <c r="Z125" s="205">
        <v>0</v>
      </c>
      <c r="AA125" s="205">
        <v>0</v>
      </c>
      <c r="AB125" s="180">
        <v>0</v>
      </c>
    </row>
    <row r="126" spans="1:28" ht="12.75">
      <c r="A126" s="176"/>
      <c r="B126" s="207"/>
      <c r="C126" s="207"/>
      <c r="D126" s="207"/>
      <c r="E126" s="207"/>
      <c r="F126" s="207" t="s">
        <v>476</v>
      </c>
      <c r="G126" s="207"/>
      <c r="H126" s="207"/>
      <c r="J126" s="205">
        <v>0</v>
      </c>
      <c r="K126" s="205">
        <v>0</v>
      </c>
      <c r="L126" s="205">
        <v>0</v>
      </c>
      <c r="N126" s="205">
        <v>0</v>
      </c>
      <c r="O126" s="205">
        <v>0</v>
      </c>
      <c r="P126" s="205">
        <v>0</v>
      </c>
      <c r="Q126" s="180"/>
      <c r="R126" s="205">
        <v>0</v>
      </c>
      <c r="S126" s="205">
        <v>0</v>
      </c>
      <c r="T126" s="205">
        <v>0</v>
      </c>
      <c r="V126" s="205">
        <v>0</v>
      </c>
      <c r="W126" s="205">
        <v>0</v>
      </c>
      <c r="X126" s="205">
        <v>0</v>
      </c>
      <c r="Z126" s="205">
        <v>0</v>
      </c>
      <c r="AA126" s="205">
        <v>0</v>
      </c>
      <c r="AB126" s="180">
        <v>0</v>
      </c>
    </row>
    <row r="127" spans="1:28" ht="12.75">
      <c r="A127" s="176"/>
      <c r="B127" s="207"/>
      <c r="C127" s="207"/>
      <c r="D127" s="207"/>
      <c r="E127" s="207"/>
      <c r="F127" s="207"/>
      <c r="G127" s="207" t="s">
        <v>497</v>
      </c>
      <c r="H127" s="207"/>
      <c r="J127" s="205">
        <v>0</v>
      </c>
      <c r="K127" s="205">
        <v>0</v>
      </c>
      <c r="L127" s="205">
        <v>0</v>
      </c>
      <c r="N127" s="205">
        <v>0</v>
      </c>
      <c r="O127" s="205">
        <v>0</v>
      </c>
      <c r="P127" s="205">
        <v>0</v>
      </c>
      <c r="Q127" s="180"/>
      <c r="R127" s="205">
        <v>0</v>
      </c>
      <c r="S127" s="205">
        <v>0</v>
      </c>
      <c r="T127" s="205">
        <v>0</v>
      </c>
      <c r="V127" s="205">
        <v>0</v>
      </c>
      <c r="W127" s="205">
        <v>0</v>
      </c>
      <c r="X127" s="205">
        <v>0</v>
      </c>
      <c r="Z127" s="205">
        <v>0</v>
      </c>
      <c r="AA127" s="205">
        <v>0</v>
      </c>
      <c r="AB127" s="180">
        <v>0</v>
      </c>
    </row>
    <row r="128" spans="1:28" ht="12.75">
      <c r="A128" s="176"/>
      <c r="B128" s="207"/>
      <c r="C128" s="207"/>
      <c r="D128" s="207"/>
      <c r="E128" s="207"/>
      <c r="F128" s="207"/>
      <c r="G128" s="207" t="s">
        <v>499</v>
      </c>
      <c r="H128" s="207"/>
      <c r="J128" s="205">
        <v>0</v>
      </c>
      <c r="K128" s="205">
        <v>0</v>
      </c>
      <c r="L128" s="205">
        <v>0</v>
      </c>
      <c r="N128" s="205">
        <v>0</v>
      </c>
      <c r="O128" s="205">
        <v>0</v>
      </c>
      <c r="P128" s="205">
        <v>0</v>
      </c>
      <c r="Q128" s="180"/>
      <c r="R128" s="205">
        <v>0</v>
      </c>
      <c r="S128" s="205">
        <v>0</v>
      </c>
      <c r="T128" s="205">
        <v>0</v>
      </c>
      <c r="V128" s="205">
        <v>0</v>
      </c>
      <c r="W128" s="205">
        <v>0</v>
      </c>
      <c r="X128" s="205">
        <v>0</v>
      </c>
      <c r="Z128" s="205">
        <v>0</v>
      </c>
      <c r="AA128" s="205">
        <v>0</v>
      </c>
      <c r="AB128" s="180">
        <v>0</v>
      </c>
    </row>
    <row r="129" spans="1:28" ht="12.75">
      <c r="A129" s="176"/>
      <c r="B129" s="207"/>
      <c r="C129" s="207"/>
      <c r="D129" s="207"/>
      <c r="E129" s="207"/>
      <c r="F129" s="207" t="s">
        <v>112</v>
      </c>
      <c r="G129" s="207"/>
      <c r="H129" s="207"/>
      <c r="J129" s="205">
        <v>0</v>
      </c>
      <c r="K129" s="205">
        <v>0</v>
      </c>
      <c r="L129" s="205">
        <v>0</v>
      </c>
      <c r="N129" s="205">
        <v>0</v>
      </c>
      <c r="O129" s="205">
        <v>0</v>
      </c>
      <c r="P129" s="205">
        <v>0</v>
      </c>
      <c r="Q129" s="180"/>
      <c r="R129" s="205">
        <v>0</v>
      </c>
      <c r="S129" s="205">
        <v>0</v>
      </c>
      <c r="T129" s="205">
        <v>0</v>
      </c>
      <c r="V129" s="205">
        <v>0</v>
      </c>
      <c r="W129" s="205">
        <v>0</v>
      </c>
      <c r="X129" s="205">
        <v>0</v>
      </c>
      <c r="Z129" s="205">
        <v>0</v>
      </c>
      <c r="AA129" s="205">
        <v>0</v>
      </c>
      <c r="AB129" s="180">
        <v>0</v>
      </c>
    </row>
    <row r="130" spans="1:28" ht="12.75">
      <c r="A130" s="176"/>
      <c r="B130" s="207"/>
      <c r="C130" s="207"/>
      <c r="D130" s="207"/>
      <c r="E130" s="207"/>
      <c r="F130" s="207"/>
      <c r="G130" s="207" t="s">
        <v>497</v>
      </c>
      <c r="H130" s="207"/>
      <c r="J130" s="205">
        <v>0</v>
      </c>
      <c r="K130" s="205">
        <v>0</v>
      </c>
      <c r="L130" s="205">
        <v>0</v>
      </c>
      <c r="N130" s="205">
        <v>0</v>
      </c>
      <c r="O130" s="205">
        <v>0</v>
      </c>
      <c r="P130" s="205">
        <v>0</v>
      </c>
      <c r="Q130" s="180"/>
      <c r="R130" s="205">
        <v>0</v>
      </c>
      <c r="S130" s="205">
        <v>0</v>
      </c>
      <c r="T130" s="205">
        <v>0</v>
      </c>
      <c r="V130" s="205">
        <v>0</v>
      </c>
      <c r="W130" s="205">
        <v>0</v>
      </c>
      <c r="X130" s="205">
        <v>0</v>
      </c>
      <c r="Z130" s="205">
        <v>0</v>
      </c>
      <c r="AA130" s="205">
        <v>0</v>
      </c>
      <c r="AB130" s="180">
        <v>0</v>
      </c>
    </row>
    <row r="131" spans="1:28" ht="12.75">
      <c r="A131" s="176"/>
      <c r="B131" s="207"/>
      <c r="C131" s="207"/>
      <c r="D131" s="207"/>
      <c r="E131" s="207"/>
      <c r="F131" s="207"/>
      <c r="G131" s="207" t="s">
        <v>499</v>
      </c>
      <c r="H131" s="207"/>
      <c r="J131" s="205">
        <v>0</v>
      </c>
      <c r="K131" s="205">
        <v>0</v>
      </c>
      <c r="L131" s="205">
        <v>0</v>
      </c>
      <c r="N131" s="205">
        <v>0</v>
      </c>
      <c r="O131" s="205">
        <v>0</v>
      </c>
      <c r="P131" s="205">
        <v>0</v>
      </c>
      <c r="Q131" s="180"/>
      <c r="R131" s="205">
        <v>0</v>
      </c>
      <c r="S131" s="205">
        <v>0</v>
      </c>
      <c r="T131" s="205">
        <v>0</v>
      </c>
      <c r="V131" s="205">
        <v>0</v>
      </c>
      <c r="W131" s="205">
        <v>0</v>
      </c>
      <c r="X131" s="205">
        <v>0</v>
      </c>
      <c r="Z131" s="205">
        <v>0</v>
      </c>
      <c r="AA131" s="205">
        <v>0</v>
      </c>
      <c r="AB131" s="180">
        <v>0</v>
      </c>
    </row>
    <row r="132" spans="1:28" ht="12.75">
      <c r="A132" s="176"/>
      <c r="B132" s="207"/>
      <c r="C132" s="207"/>
      <c r="D132" s="207"/>
      <c r="E132" s="207"/>
      <c r="F132" s="207" t="s">
        <v>113</v>
      </c>
      <c r="G132" s="207"/>
      <c r="H132" s="207"/>
      <c r="J132" s="205">
        <v>0</v>
      </c>
      <c r="K132" s="205">
        <v>0</v>
      </c>
      <c r="L132" s="205">
        <v>0</v>
      </c>
      <c r="N132" s="205">
        <v>0</v>
      </c>
      <c r="O132" s="205">
        <v>0</v>
      </c>
      <c r="P132" s="205">
        <v>0</v>
      </c>
      <c r="Q132" s="180"/>
      <c r="R132" s="205">
        <v>0</v>
      </c>
      <c r="S132" s="205">
        <v>0</v>
      </c>
      <c r="T132" s="205">
        <v>0</v>
      </c>
      <c r="V132" s="205">
        <v>0</v>
      </c>
      <c r="W132" s="205">
        <v>0</v>
      </c>
      <c r="X132" s="205">
        <v>0</v>
      </c>
      <c r="Z132" s="205">
        <v>0</v>
      </c>
      <c r="AA132" s="205">
        <v>0</v>
      </c>
      <c r="AB132" s="180">
        <v>0</v>
      </c>
    </row>
    <row r="133" spans="1:28" ht="12.75">
      <c r="A133" s="176"/>
      <c r="B133" s="207"/>
      <c r="C133" s="207"/>
      <c r="D133" s="207"/>
      <c r="E133" s="207"/>
      <c r="F133" s="207"/>
      <c r="G133" s="207" t="s">
        <v>497</v>
      </c>
      <c r="H133" s="207"/>
      <c r="J133" s="205">
        <v>0</v>
      </c>
      <c r="K133" s="205">
        <v>0</v>
      </c>
      <c r="L133" s="205">
        <v>0</v>
      </c>
      <c r="N133" s="205">
        <v>0</v>
      </c>
      <c r="O133" s="205">
        <v>0</v>
      </c>
      <c r="P133" s="205">
        <v>0</v>
      </c>
      <c r="Q133" s="180"/>
      <c r="R133" s="205">
        <v>0</v>
      </c>
      <c r="S133" s="205">
        <v>0</v>
      </c>
      <c r="T133" s="205">
        <v>0</v>
      </c>
      <c r="V133" s="205">
        <v>0</v>
      </c>
      <c r="W133" s="205">
        <v>0</v>
      </c>
      <c r="X133" s="205">
        <v>0</v>
      </c>
      <c r="Z133" s="205">
        <v>0</v>
      </c>
      <c r="AA133" s="205">
        <v>0</v>
      </c>
      <c r="AB133" s="180">
        <v>0</v>
      </c>
    </row>
    <row r="134" spans="1:28" ht="12.75">
      <c r="A134" s="176"/>
      <c r="B134" s="207"/>
      <c r="C134" s="207"/>
      <c r="D134" s="207"/>
      <c r="E134" s="207"/>
      <c r="F134" s="207"/>
      <c r="G134" s="207" t="s">
        <v>499</v>
      </c>
      <c r="H134" s="207"/>
      <c r="J134" s="205">
        <v>0</v>
      </c>
      <c r="K134" s="205">
        <v>0</v>
      </c>
      <c r="L134" s="205">
        <v>0</v>
      </c>
      <c r="N134" s="205">
        <v>0</v>
      </c>
      <c r="O134" s="205">
        <v>0</v>
      </c>
      <c r="P134" s="205">
        <v>0</v>
      </c>
      <c r="Q134" s="180"/>
      <c r="R134" s="205">
        <v>0</v>
      </c>
      <c r="S134" s="205">
        <v>0</v>
      </c>
      <c r="T134" s="205">
        <v>0</v>
      </c>
      <c r="V134" s="205">
        <v>0</v>
      </c>
      <c r="W134" s="205">
        <v>0</v>
      </c>
      <c r="X134" s="205">
        <v>0</v>
      </c>
      <c r="Z134" s="205">
        <v>0</v>
      </c>
      <c r="AA134" s="205">
        <v>0</v>
      </c>
      <c r="AB134" s="180">
        <v>0</v>
      </c>
    </row>
    <row r="135" spans="1:28" ht="12.75">
      <c r="A135" s="176"/>
      <c r="B135" s="207"/>
      <c r="C135" s="207"/>
      <c r="D135" s="207"/>
      <c r="E135" s="207"/>
      <c r="F135" s="207"/>
      <c r="G135" s="207"/>
      <c r="H135" s="207" t="s">
        <v>61</v>
      </c>
      <c r="J135" s="205">
        <v>0</v>
      </c>
      <c r="K135" s="205">
        <v>0</v>
      </c>
      <c r="L135" s="205">
        <v>0</v>
      </c>
      <c r="N135" s="205">
        <v>0</v>
      </c>
      <c r="O135" s="205">
        <v>0</v>
      </c>
      <c r="P135" s="205">
        <v>0</v>
      </c>
      <c r="Q135" s="180"/>
      <c r="R135" s="205">
        <v>0</v>
      </c>
      <c r="S135" s="205">
        <v>0</v>
      </c>
      <c r="T135" s="205">
        <v>0</v>
      </c>
      <c r="V135" s="205">
        <v>0</v>
      </c>
      <c r="W135" s="205">
        <v>0</v>
      </c>
      <c r="X135" s="205">
        <v>0</v>
      </c>
      <c r="Z135" s="205">
        <v>0</v>
      </c>
      <c r="AA135" s="205">
        <v>0</v>
      </c>
      <c r="AB135" s="180">
        <v>0</v>
      </c>
    </row>
    <row r="136" spans="1:28" ht="12.75">
      <c r="A136" s="176"/>
      <c r="B136" s="207"/>
      <c r="C136" s="207"/>
      <c r="D136" s="207"/>
      <c r="E136" s="207"/>
      <c r="F136" s="207"/>
      <c r="G136" s="207"/>
      <c r="H136" s="207" t="s">
        <v>62</v>
      </c>
      <c r="J136" s="205">
        <v>0</v>
      </c>
      <c r="K136" s="205">
        <v>0</v>
      </c>
      <c r="L136" s="205">
        <v>0</v>
      </c>
      <c r="N136" s="205">
        <v>0</v>
      </c>
      <c r="O136" s="205">
        <v>0</v>
      </c>
      <c r="P136" s="205">
        <v>0</v>
      </c>
      <c r="Q136" s="180"/>
      <c r="R136" s="205">
        <v>0</v>
      </c>
      <c r="S136" s="205">
        <v>0</v>
      </c>
      <c r="T136" s="205">
        <v>0</v>
      </c>
      <c r="V136" s="205">
        <v>0</v>
      </c>
      <c r="W136" s="205">
        <v>0</v>
      </c>
      <c r="X136" s="205">
        <v>0</v>
      </c>
      <c r="Z136" s="205">
        <v>0</v>
      </c>
      <c r="AA136" s="205">
        <v>0</v>
      </c>
      <c r="AB136" s="180">
        <v>0</v>
      </c>
    </row>
    <row r="137" spans="1:28" ht="12.75">
      <c r="A137" s="176"/>
      <c r="B137" s="207"/>
      <c r="C137" s="207"/>
      <c r="D137" s="207" t="s">
        <v>8</v>
      </c>
      <c r="E137" s="207"/>
      <c r="F137" s="207"/>
      <c r="G137" s="207"/>
      <c r="H137" s="207"/>
      <c r="J137" s="205">
        <v>3037.8447390091605</v>
      </c>
      <c r="K137" s="205">
        <v>4586.4797060683095</v>
      </c>
      <c r="L137" s="205">
        <v>-1548.634967059149</v>
      </c>
      <c r="N137" s="205">
        <v>5210.83378456956</v>
      </c>
      <c r="O137" s="205">
        <v>2096.240414633644</v>
      </c>
      <c r="P137" s="205">
        <v>3114.5933699359157</v>
      </c>
      <c r="Q137" s="180"/>
      <c r="R137" s="205">
        <v>5278.597329561326</v>
      </c>
      <c r="S137" s="205">
        <v>2293.7900205725145</v>
      </c>
      <c r="T137" s="205">
        <v>2984.807308988811</v>
      </c>
      <c r="V137" s="205">
        <v>5258.057851217662</v>
      </c>
      <c r="W137" s="205">
        <v>2991.840450716074</v>
      </c>
      <c r="X137" s="205">
        <v>2266.2174005015877</v>
      </c>
      <c r="Z137" s="205">
        <v>18785.333704357705</v>
      </c>
      <c r="AA137" s="205">
        <v>11968.350591990542</v>
      </c>
      <c r="AB137" s="180">
        <v>6816.983112367163</v>
      </c>
    </row>
    <row r="138" spans="1:28" ht="12.75">
      <c r="A138" s="176"/>
      <c r="B138" s="207"/>
      <c r="C138" s="207"/>
      <c r="D138" s="207"/>
      <c r="E138" s="207" t="s">
        <v>21</v>
      </c>
      <c r="F138" s="207"/>
      <c r="G138" s="207"/>
      <c r="H138" s="207"/>
      <c r="J138" s="205">
        <v>783.3616182053745</v>
      </c>
      <c r="K138" s="205">
        <v>1294.5860070492563</v>
      </c>
      <c r="L138" s="205">
        <v>-511.2243888438818</v>
      </c>
      <c r="N138" s="205">
        <v>1106.5686845316077</v>
      </c>
      <c r="O138" s="205">
        <v>103.77445456189999</v>
      </c>
      <c r="P138" s="205">
        <v>1002.7942299697077</v>
      </c>
      <c r="Q138" s="180"/>
      <c r="R138" s="205">
        <v>1163.900725838814</v>
      </c>
      <c r="S138" s="205">
        <v>329.344262</v>
      </c>
      <c r="T138" s="205">
        <v>834.5564638388139</v>
      </c>
      <c r="V138" s="205">
        <v>888.1777453824305</v>
      </c>
      <c r="W138" s="205">
        <v>730.142934994317</v>
      </c>
      <c r="X138" s="205">
        <v>158.03481038811356</v>
      </c>
      <c r="Z138" s="205">
        <v>3942.008773958226</v>
      </c>
      <c r="AA138" s="205">
        <v>2457.8476586054726</v>
      </c>
      <c r="AB138" s="180">
        <v>1484.1611153527533</v>
      </c>
    </row>
    <row r="139" spans="1:28" ht="12.75">
      <c r="A139" s="176"/>
      <c r="B139" s="207"/>
      <c r="C139" s="207"/>
      <c r="D139" s="207"/>
      <c r="E139" s="207"/>
      <c r="F139" s="207" t="s">
        <v>476</v>
      </c>
      <c r="G139" s="207"/>
      <c r="H139" s="207"/>
      <c r="J139" s="205">
        <v>0</v>
      </c>
      <c r="K139" s="205">
        <v>15.17</v>
      </c>
      <c r="L139" s="205">
        <v>-15.17</v>
      </c>
      <c r="N139" s="205">
        <v>0</v>
      </c>
      <c r="O139" s="205">
        <v>0</v>
      </c>
      <c r="P139" s="205">
        <v>0</v>
      </c>
      <c r="Q139" s="180"/>
      <c r="R139" s="205">
        <v>0</v>
      </c>
      <c r="S139" s="205">
        <v>8.1</v>
      </c>
      <c r="T139" s="205">
        <v>-8.1</v>
      </c>
      <c r="V139" s="205">
        <v>0</v>
      </c>
      <c r="W139" s="205">
        <v>0</v>
      </c>
      <c r="X139" s="205">
        <v>0</v>
      </c>
      <c r="Z139" s="205">
        <v>0</v>
      </c>
      <c r="AA139" s="205">
        <v>23.27</v>
      </c>
      <c r="AB139" s="180">
        <v>-23.27</v>
      </c>
    </row>
    <row r="140" spans="1:28" ht="12.75">
      <c r="A140" s="176"/>
      <c r="B140" s="207"/>
      <c r="C140" s="207"/>
      <c r="D140" s="207"/>
      <c r="E140" s="207"/>
      <c r="F140" s="207"/>
      <c r="G140" s="207" t="s">
        <v>497</v>
      </c>
      <c r="H140" s="207"/>
      <c r="J140" s="205">
        <v>0</v>
      </c>
      <c r="K140" s="205">
        <v>15.17</v>
      </c>
      <c r="L140" s="205">
        <v>-15.17</v>
      </c>
      <c r="N140" s="205">
        <v>0</v>
      </c>
      <c r="O140" s="205">
        <v>0</v>
      </c>
      <c r="P140" s="205">
        <v>0</v>
      </c>
      <c r="Q140" s="180"/>
      <c r="R140" s="205">
        <v>0</v>
      </c>
      <c r="S140" s="205">
        <v>8.1</v>
      </c>
      <c r="T140" s="205">
        <v>-8.1</v>
      </c>
      <c r="V140" s="205">
        <v>0</v>
      </c>
      <c r="W140" s="205">
        <v>0</v>
      </c>
      <c r="X140" s="205">
        <v>0</v>
      </c>
      <c r="Z140" s="205">
        <v>0</v>
      </c>
      <c r="AA140" s="205">
        <v>23.27</v>
      </c>
      <c r="AB140" s="180">
        <v>-23.27</v>
      </c>
    </row>
    <row r="141" spans="1:28" ht="12.75">
      <c r="A141" s="176"/>
      <c r="B141" s="207"/>
      <c r="C141" s="207"/>
      <c r="D141" s="207"/>
      <c r="E141" s="207"/>
      <c r="F141" s="207"/>
      <c r="G141" s="207" t="s">
        <v>499</v>
      </c>
      <c r="H141" s="207"/>
      <c r="J141" s="205">
        <v>0</v>
      </c>
      <c r="K141" s="205">
        <v>0</v>
      </c>
      <c r="L141" s="205">
        <v>0</v>
      </c>
      <c r="N141" s="205">
        <v>0</v>
      </c>
      <c r="O141" s="205">
        <v>0</v>
      </c>
      <c r="P141" s="205">
        <v>0</v>
      </c>
      <c r="Q141" s="180"/>
      <c r="R141" s="205">
        <v>0</v>
      </c>
      <c r="S141" s="205">
        <v>0</v>
      </c>
      <c r="T141" s="205">
        <v>0</v>
      </c>
      <c r="V141" s="205">
        <v>0</v>
      </c>
      <c r="W141" s="205">
        <v>0</v>
      </c>
      <c r="X141" s="205">
        <v>0</v>
      </c>
      <c r="Z141" s="205">
        <v>0</v>
      </c>
      <c r="AA141" s="205">
        <v>0</v>
      </c>
      <c r="AB141" s="180">
        <v>0</v>
      </c>
    </row>
    <row r="142" spans="1:28" ht="12.75">
      <c r="A142" s="176"/>
      <c r="B142" s="207"/>
      <c r="C142" s="207"/>
      <c r="D142" s="207"/>
      <c r="E142" s="207"/>
      <c r="F142" s="207" t="s">
        <v>113</v>
      </c>
      <c r="G142" s="207"/>
      <c r="H142" s="207"/>
      <c r="J142" s="205">
        <v>783.3616182053745</v>
      </c>
      <c r="K142" s="205">
        <v>1279.4160070492562</v>
      </c>
      <c r="L142" s="205">
        <v>-496.0543888438817</v>
      </c>
      <c r="N142" s="205">
        <v>1106.5686845316077</v>
      </c>
      <c r="O142" s="205">
        <v>103.77445456189999</v>
      </c>
      <c r="P142" s="205">
        <v>1002.7942299697077</v>
      </c>
      <c r="Q142" s="180"/>
      <c r="R142" s="205">
        <v>1163.900725838814</v>
      </c>
      <c r="S142" s="205">
        <v>321.244262</v>
      </c>
      <c r="T142" s="205">
        <v>842.656463838814</v>
      </c>
      <c r="V142" s="205">
        <v>888.1777453824305</v>
      </c>
      <c r="W142" s="205">
        <v>730.142934994317</v>
      </c>
      <c r="X142" s="205">
        <v>158.03481038811356</v>
      </c>
      <c r="Z142" s="205">
        <v>3942.008773958226</v>
      </c>
      <c r="AA142" s="205">
        <v>2434.5776586054726</v>
      </c>
      <c r="AB142" s="180">
        <v>1507.4311153527533</v>
      </c>
    </row>
    <row r="143" spans="1:28" ht="12.75">
      <c r="A143" s="176"/>
      <c r="B143" s="207"/>
      <c r="C143" s="207"/>
      <c r="D143" s="207"/>
      <c r="E143" s="207"/>
      <c r="F143" s="207"/>
      <c r="G143" s="207" t="s">
        <v>497</v>
      </c>
      <c r="H143" s="207"/>
      <c r="J143" s="205">
        <v>23.281456</v>
      </c>
      <c r="K143" s="205">
        <v>56.970417999999995</v>
      </c>
      <c r="L143" s="205">
        <v>-33.688962</v>
      </c>
      <c r="N143" s="205">
        <v>29.71925</v>
      </c>
      <c r="O143" s="205">
        <v>56.77445456189999</v>
      </c>
      <c r="P143" s="205">
        <v>-27.055204561899988</v>
      </c>
      <c r="Q143" s="180"/>
      <c r="R143" s="205">
        <v>40.432853</v>
      </c>
      <c r="S143" s="205">
        <v>321.244262</v>
      </c>
      <c r="T143" s="205">
        <v>-280.81140899999997</v>
      </c>
      <c r="V143" s="205">
        <v>53.226273</v>
      </c>
      <c r="W143" s="205">
        <v>150.966</v>
      </c>
      <c r="X143" s="205">
        <v>-97.73972700000002</v>
      </c>
      <c r="Z143" s="205">
        <v>146.659832</v>
      </c>
      <c r="AA143" s="205">
        <v>585.9551345619</v>
      </c>
      <c r="AB143" s="180">
        <v>-439.2953025619</v>
      </c>
    </row>
    <row r="144" spans="1:28" ht="12.75">
      <c r="A144" s="176"/>
      <c r="B144" s="207"/>
      <c r="C144" s="207"/>
      <c r="D144" s="207"/>
      <c r="E144" s="207"/>
      <c r="F144" s="207"/>
      <c r="G144" s="207" t="s">
        <v>499</v>
      </c>
      <c r="H144" s="207"/>
      <c r="J144" s="205">
        <v>760.0801622053744</v>
      </c>
      <c r="K144" s="205">
        <v>1222.4455890492561</v>
      </c>
      <c r="L144" s="205">
        <v>-462.36542684388166</v>
      </c>
      <c r="N144" s="205">
        <v>1076.8494345316076</v>
      </c>
      <c r="O144" s="205">
        <v>47</v>
      </c>
      <c r="P144" s="205">
        <v>1029.8494345316076</v>
      </c>
      <c r="Q144" s="180"/>
      <c r="R144" s="205">
        <v>1123.467872838814</v>
      </c>
      <c r="S144" s="205">
        <v>0</v>
      </c>
      <c r="T144" s="205">
        <v>1123.467872838814</v>
      </c>
      <c r="V144" s="205">
        <v>834.9514723824306</v>
      </c>
      <c r="W144" s="205">
        <v>579.176934994317</v>
      </c>
      <c r="X144" s="205">
        <v>255.77453738811357</v>
      </c>
      <c r="Z144" s="205">
        <v>3795.348941958226</v>
      </c>
      <c r="AA144" s="205">
        <v>1848.6225240435729</v>
      </c>
      <c r="AB144" s="180">
        <v>1946.7264179146532</v>
      </c>
    </row>
    <row r="145" spans="1:28" ht="12.75">
      <c r="A145" s="176"/>
      <c r="B145" s="207"/>
      <c r="C145" s="207"/>
      <c r="D145" s="207"/>
      <c r="E145" s="207"/>
      <c r="F145" s="207"/>
      <c r="G145" s="207"/>
      <c r="H145" s="207" t="s">
        <v>61</v>
      </c>
      <c r="J145" s="205">
        <v>346.8</v>
      </c>
      <c r="K145" s="205">
        <v>330.7</v>
      </c>
      <c r="L145" s="205">
        <v>16.1</v>
      </c>
      <c r="N145" s="205">
        <v>589</v>
      </c>
      <c r="O145" s="205">
        <v>47</v>
      </c>
      <c r="P145" s="205">
        <v>542</v>
      </c>
      <c r="Q145" s="180"/>
      <c r="R145" s="205">
        <v>735.9</v>
      </c>
      <c r="S145" s="205">
        <v>0</v>
      </c>
      <c r="T145" s="205">
        <v>735.9</v>
      </c>
      <c r="V145" s="205">
        <v>128.6</v>
      </c>
      <c r="W145" s="205">
        <v>120.4</v>
      </c>
      <c r="X145" s="205">
        <v>8.199999999999989</v>
      </c>
      <c r="Z145" s="205">
        <v>1800.3</v>
      </c>
      <c r="AA145" s="205">
        <v>498.1</v>
      </c>
      <c r="AB145" s="180">
        <v>1302.2</v>
      </c>
    </row>
    <row r="146" spans="1:28" ht="12.75">
      <c r="A146" s="176"/>
      <c r="B146" s="207"/>
      <c r="C146" s="207"/>
      <c r="D146" s="207"/>
      <c r="E146" s="207"/>
      <c r="F146" s="207"/>
      <c r="G146" s="207"/>
      <c r="H146" s="207" t="s">
        <v>62</v>
      </c>
      <c r="J146" s="205">
        <v>413.2801622053744</v>
      </c>
      <c r="K146" s="205">
        <v>891.7455890492561</v>
      </c>
      <c r="L146" s="205">
        <v>-478.4654268438817</v>
      </c>
      <c r="N146" s="205">
        <v>487.8494345316075</v>
      </c>
      <c r="O146" s="205">
        <v>0</v>
      </c>
      <c r="P146" s="205">
        <v>487.8494345316075</v>
      </c>
      <c r="Q146" s="180"/>
      <c r="R146" s="205">
        <v>387.5678728388139</v>
      </c>
      <c r="S146" s="205">
        <v>0</v>
      </c>
      <c r="T146" s="205">
        <v>387.5678728388139</v>
      </c>
      <c r="V146" s="205">
        <v>706.3514723824306</v>
      </c>
      <c r="W146" s="205">
        <v>458.77693499431683</v>
      </c>
      <c r="X146" s="205">
        <v>247.5745373881138</v>
      </c>
      <c r="Z146" s="205">
        <v>1995.0489419582264</v>
      </c>
      <c r="AA146" s="205">
        <v>1350.522524043573</v>
      </c>
      <c r="AB146" s="180">
        <v>644.5264179146534</v>
      </c>
    </row>
    <row r="147" spans="1:28" ht="12.75">
      <c r="A147" s="176"/>
      <c r="B147" s="207"/>
      <c r="C147" s="207"/>
      <c r="D147" s="207"/>
      <c r="E147" s="207" t="s">
        <v>676</v>
      </c>
      <c r="F147" s="207"/>
      <c r="G147" s="207"/>
      <c r="H147" s="207"/>
      <c r="J147" s="205">
        <v>2245.074094233422</v>
      </c>
      <c r="K147" s="205">
        <v>3272.2936990190537</v>
      </c>
      <c r="L147" s="205">
        <v>-1027.2196047856319</v>
      </c>
      <c r="N147" s="205">
        <v>4085.265100037952</v>
      </c>
      <c r="O147" s="205">
        <v>1969.4659600717441</v>
      </c>
      <c r="P147" s="205">
        <v>2115.799139966208</v>
      </c>
      <c r="Q147" s="180"/>
      <c r="R147" s="205">
        <v>4095.296603722512</v>
      </c>
      <c r="S147" s="205">
        <v>1957.2457585725142</v>
      </c>
      <c r="T147" s="205">
        <v>2138.0508451499977</v>
      </c>
      <c r="V147" s="205">
        <v>4347.780105835231</v>
      </c>
      <c r="W147" s="205">
        <v>2233.097515721757</v>
      </c>
      <c r="X147" s="205">
        <v>2114.6825901134735</v>
      </c>
      <c r="Z147" s="205">
        <v>14773.415903829115</v>
      </c>
      <c r="AA147" s="205">
        <v>9432.10293338507</v>
      </c>
      <c r="AB147" s="180">
        <v>5341.312970444045</v>
      </c>
    </row>
    <row r="148" spans="1:28" ht="12.75">
      <c r="A148" s="176"/>
      <c r="B148" s="207"/>
      <c r="C148" s="207"/>
      <c r="D148" s="207"/>
      <c r="E148" s="207"/>
      <c r="F148" s="207" t="s">
        <v>110</v>
      </c>
      <c r="G148" s="207"/>
      <c r="H148" s="207"/>
      <c r="J148" s="205">
        <v>0</v>
      </c>
      <c r="K148" s="205">
        <v>0.16</v>
      </c>
      <c r="L148" s="205">
        <v>-0.16</v>
      </c>
      <c r="N148" s="205">
        <v>0</v>
      </c>
      <c r="O148" s="205">
        <v>0</v>
      </c>
      <c r="P148" s="205">
        <v>0</v>
      </c>
      <c r="Q148" s="180"/>
      <c r="R148" s="205">
        <v>0</v>
      </c>
      <c r="S148" s="205">
        <v>0</v>
      </c>
      <c r="T148" s="205">
        <v>0</v>
      </c>
      <c r="V148" s="205">
        <v>0</v>
      </c>
      <c r="W148" s="205">
        <v>0</v>
      </c>
      <c r="X148" s="205">
        <v>0</v>
      </c>
      <c r="Z148" s="205">
        <v>0</v>
      </c>
      <c r="AA148" s="205">
        <v>0.16</v>
      </c>
      <c r="AB148" s="180">
        <v>-0.16</v>
      </c>
    </row>
    <row r="149" spans="1:28" ht="12.75">
      <c r="A149" s="176"/>
      <c r="B149" s="207"/>
      <c r="C149" s="207"/>
      <c r="D149" s="207"/>
      <c r="E149" s="207"/>
      <c r="F149" s="207"/>
      <c r="G149" s="207" t="s">
        <v>105</v>
      </c>
      <c r="H149" s="207"/>
      <c r="J149" s="205">
        <v>0</v>
      </c>
      <c r="K149" s="205">
        <v>0</v>
      </c>
      <c r="L149" s="205">
        <v>0</v>
      </c>
      <c r="N149" s="205">
        <v>0</v>
      </c>
      <c r="O149" s="205">
        <v>0</v>
      </c>
      <c r="P149" s="205">
        <v>0</v>
      </c>
      <c r="Q149" s="180"/>
      <c r="R149" s="205">
        <v>0</v>
      </c>
      <c r="S149" s="205">
        <v>0</v>
      </c>
      <c r="T149" s="205">
        <v>0</v>
      </c>
      <c r="V149" s="205">
        <v>0</v>
      </c>
      <c r="W149" s="205">
        <v>0</v>
      </c>
      <c r="X149" s="205">
        <v>0</v>
      </c>
      <c r="Z149" s="205">
        <v>0</v>
      </c>
      <c r="AA149" s="205">
        <v>0</v>
      </c>
      <c r="AB149" s="180">
        <v>0</v>
      </c>
    </row>
    <row r="150" spans="1:28" ht="12.75">
      <c r="A150" s="176"/>
      <c r="B150" s="207"/>
      <c r="C150" s="207"/>
      <c r="D150" s="207"/>
      <c r="E150" s="207"/>
      <c r="F150" s="207"/>
      <c r="G150" s="207"/>
      <c r="H150" s="207" t="s">
        <v>63</v>
      </c>
      <c r="J150" s="205">
        <v>0</v>
      </c>
      <c r="K150" s="205">
        <v>0</v>
      </c>
      <c r="L150" s="205">
        <v>0</v>
      </c>
      <c r="N150" s="205">
        <v>0</v>
      </c>
      <c r="O150" s="205">
        <v>0</v>
      </c>
      <c r="P150" s="205">
        <v>0</v>
      </c>
      <c r="Q150" s="180"/>
      <c r="R150" s="205">
        <v>0</v>
      </c>
      <c r="S150" s="205">
        <v>0</v>
      </c>
      <c r="T150" s="205">
        <v>0</v>
      </c>
      <c r="V150" s="205">
        <v>0</v>
      </c>
      <c r="W150" s="205">
        <v>0</v>
      </c>
      <c r="X150" s="205">
        <v>0</v>
      </c>
      <c r="Z150" s="205">
        <v>0</v>
      </c>
      <c r="AA150" s="205">
        <v>0</v>
      </c>
      <c r="AB150" s="180">
        <v>0</v>
      </c>
    </row>
    <row r="151" spans="1:28" ht="12.75">
      <c r="A151" s="176"/>
      <c r="B151" s="207"/>
      <c r="C151" s="207"/>
      <c r="D151" s="207"/>
      <c r="E151" s="207"/>
      <c r="F151" s="207"/>
      <c r="G151" s="207" t="s">
        <v>106</v>
      </c>
      <c r="H151" s="207"/>
      <c r="J151" s="205">
        <v>0</v>
      </c>
      <c r="K151" s="205">
        <v>0.16</v>
      </c>
      <c r="L151" s="205">
        <v>-0.16</v>
      </c>
      <c r="N151" s="205">
        <v>0</v>
      </c>
      <c r="O151" s="205">
        <v>0</v>
      </c>
      <c r="P151" s="205">
        <v>0</v>
      </c>
      <c r="Q151" s="180"/>
      <c r="R151" s="205">
        <v>0</v>
      </c>
      <c r="S151" s="205">
        <v>0</v>
      </c>
      <c r="T151" s="205">
        <v>0</v>
      </c>
      <c r="V151" s="205">
        <v>0</v>
      </c>
      <c r="W151" s="205">
        <v>0</v>
      </c>
      <c r="X151" s="205">
        <v>0</v>
      </c>
      <c r="Z151" s="205">
        <v>0</v>
      </c>
      <c r="AA151" s="205">
        <v>0.16</v>
      </c>
      <c r="AB151" s="180">
        <v>-0.16</v>
      </c>
    </row>
    <row r="152" spans="1:28" ht="12.75">
      <c r="A152" s="176"/>
      <c r="B152" s="207"/>
      <c r="C152" s="207"/>
      <c r="D152" s="207"/>
      <c r="E152" s="207"/>
      <c r="F152" s="207"/>
      <c r="G152" s="207" t="s">
        <v>499</v>
      </c>
      <c r="H152" s="207"/>
      <c r="J152" s="205">
        <v>0</v>
      </c>
      <c r="K152" s="205">
        <v>0</v>
      </c>
      <c r="L152" s="205">
        <v>0</v>
      </c>
      <c r="N152" s="205">
        <v>0</v>
      </c>
      <c r="O152" s="205">
        <v>0</v>
      </c>
      <c r="P152" s="205">
        <v>0</v>
      </c>
      <c r="Q152" s="180"/>
      <c r="R152" s="205">
        <v>0</v>
      </c>
      <c r="S152" s="205">
        <v>0</v>
      </c>
      <c r="T152" s="205">
        <v>0</v>
      </c>
      <c r="V152" s="205">
        <v>0</v>
      </c>
      <c r="W152" s="205">
        <v>0</v>
      </c>
      <c r="X152" s="205">
        <v>0</v>
      </c>
      <c r="Z152" s="205">
        <v>0</v>
      </c>
      <c r="AA152" s="205">
        <v>0</v>
      </c>
      <c r="AB152" s="180">
        <v>0</v>
      </c>
    </row>
    <row r="153" spans="1:28" ht="12.75">
      <c r="A153" s="176"/>
      <c r="B153" s="207"/>
      <c r="C153" s="207"/>
      <c r="D153" s="207"/>
      <c r="E153" s="207"/>
      <c r="F153" s="207" t="s">
        <v>476</v>
      </c>
      <c r="G153" s="207"/>
      <c r="H153" s="207"/>
      <c r="J153" s="205">
        <v>15.470209409814395</v>
      </c>
      <c r="K153" s="205">
        <v>32.749432609053976</v>
      </c>
      <c r="L153" s="205">
        <v>-17.27922319923958</v>
      </c>
      <c r="N153" s="205">
        <v>38.43304443795174</v>
      </c>
      <c r="O153" s="205">
        <v>21.60488400174408</v>
      </c>
      <c r="P153" s="205">
        <v>16.828160436207664</v>
      </c>
      <c r="Q153" s="180"/>
      <c r="R153" s="205">
        <v>28.60161588251425</v>
      </c>
      <c r="S153" s="205">
        <v>32.87021388251425</v>
      </c>
      <c r="T153" s="205">
        <v>-4.268598000000001</v>
      </c>
      <c r="V153" s="205">
        <v>42.09409289523076</v>
      </c>
      <c r="W153" s="205">
        <v>26.236016411757237</v>
      </c>
      <c r="X153" s="205">
        <v>15.858076483473521</v>
      </c>
      <c r="Z153" s="205">
        <v>124.59896262551115</v>
      </c>
      <c r="AA153" s="205">
        <v>113.46054690506953</v>
      </c>
      <c r="AB153" s="180">
        <v>11.138415720441614</v>
      </c>
    </row>
    <row r="154" spans="1:28" ht="12.75">
      <c r="A154" s="176"/>
      <c r="B154" s="207"/>
      <c r="C154" s="207"/>
      <c r="D154" s="207"/>
      <c r="E154" s="207"/>
      <c r="F154" s="207"/>
      <c r="G154" s="207" t="s">
        <v>497</v>
      </c>
      <c r="H154" s="207"/>
      <c r="J154" s="205">
        <v>15.470209409814395</v>
      </c>
      <c r="K154" s="205">
        <v>32.749432609053976</v>
      </c>
      <c r="L154" s="205">
        <v>-17.27922319923958</v>
      </c>
      <c r="N154" s="205">
        <v>38.43304443795174</v>
      </c>
      <c r="O154" s="205">
        <v>21.60488400174408</v>
      </c>
      <c r="P154" s="205">
        <v>16.828160436207664</v>
      </c>
      <c r="Q154" s="180"/>
      <c r="R154" s="205">
        <v>28.60161588251425</v>
      </c>
      <c r="S154" s="205">
        <v>32.87021388251425</v>
      </c>
      <c r="T154" s="205">
        <v>-4.268598000000001</v>
      </c>
      <c r="V154" s="205">
        <v>42.09409289523076</v>
      </c>
      <c r="W154" s="205">
        <v>26.236016411757237</v>
      </c>
      <c r="X154" s="205">
        <v>15.858076483473521</v>
      </c>
      <c r="Z154" s="205">
        <v>124.59896262551115</v>
      </c>
      <c r="AA154" s="205">
        <v>113.46054690506953</v>
      </c>
      <c r="AB154" s="180">
        <v>11.138415720441614</v>
      </c>
    </row>
    <row r="155" spans="1:28" ht="12.75">
      <c r="A155" s="176"/>
      <c r="B155" s="207"/>
      <c r="C155" s="207"/>
      <c r="D155" s="207"/>
      <c r="E155" s="207"/>
      <c r="F155" s="207"/>
      <c r="G155" s="207" t="s">
        <v>499</v>
      </c>
      <c r="H155" s="207"/>
      <c r="J155" s="205">
        <v>0</v>
      </c>
      <c r="K155" s="205">
        <v>0</v>
      </c>
      <c r="L155" s="205">
        <v>0</v>
      </c>
      <c r="N155" s="205">
        <v>0</v>
      </c>
      <c r="O155" s="205">
        <v>0</v>
      </c>
      <c r="P155" s="205">
        <v>0</v>
      </c>
      <c r="Q155" s="180"/>
      <c r="R155" s="205">
        <v>0</v>
      </c>
      <c r="S155" s="205">
        <v>0</v>
      </c>
      <c r="T155" s="205">
        <v>0</v>
      </c>
      <c r="V155" s="205">
        <v>0</v>
      </c>
      <c r="W155" s="205">
        <v>0</v>
      </c>
      <c r="X155" s="205">
        <v>0</v>
      </c>
      <c r="Z155" s="205">
        <v>0</v>
      </c>
      <c r="AA155" s="205">
        <v>0</v>
      </c>
      <c r="AB155" s="180">
        <v>0</v>
      </c>
    </row>
    <row r="156" spans="1:28" ht="12.75">
      <c r="A156" s="176"/>
      <c r="B156" s="207"/>
      <c r="C156" s="207"/>
      <c r="D156" s="207"/>
      <c r="E156" s="207"/>
      <c r="F156" s="207" t="s">
        <v>112</v>
      </c>
      <c r="G156" s="207"/>
      <c r="H156" s="207"/>
      <c r="J156" s="205">
        <v>1506.57198545</v>
      </c>
      <c r="K156" s="205">
        <v>2549.7490104099998</v>
      </c>
      <c r="L156" s="205">
        <v>-1043.1770249599997</v>
      </c>
      <c r="N156" s="205">
        <v>3422.21010655</v>
      </c>
      <c r="O156" s="205">
        <v>1470.77202207</v>
      </c>
      <c r="P156" s="205">
        <v>1951.43808448</v>
      </c>
      <c r="Q156" s="180"/>
      <c r="R156" s="205">
        <v>2757.9234890000002</v>
      </c>
      <c r="S156" s="205">
        <v>1528.291131</v>
      </c>
      <c r="T156" s="205">
        <v>1229.6323580000003</v>
      </c>
      <c r="V156" s="205">
        <v>2080.99001321</v>
      </c>
      <c r="W156" s="205">
        <v>1450.71867552</v>
      </c>
      <c r="X156" s="205">
        <v>630.2713376900001</v>
      </c>
      <c r="Z156" s="205">
        <v>9767.69559421</v>
      </c>
      <c r="AA156" s="205">
        <v>6999.530839</v>
      </c>
      <c r="AB156" s="180">
        <v>2768.1647552099994</v>
      </c>
    </row>
    <row r="157" spans="1:28" ht="12.75">
      <c r="A157" s="176"/>
      <c r="B157" s="207"/>
      <c r="C157" s="207"/>
      <c r="D157" s="207"/>
      <c r="E157" s="207"/>
      <c r="F157" s="207"/>
      <c r="G157" s="207" t="s">
        <v>497</v>
      </c>
      <c r="H157" s="207"/>
      <c r="J157" s="205">
        <v>1388.7754590000002</v>
      </c>
      <c r="K157" s="205">
        <v>1331.780455</v>
      </c>
      <c r="L157" s="205">
        <v>56.99500400000011</v>
      </c>
      <c r="N157" s="205">
        <v>3003.84377</v>
      </c>
      <c r="O157" s="205">
        <v>1269.993747</v>
      </c>
      <c r="P157" s="205">
        <v>1733.850023</v>
      </c>
      <c r="Q157" s="180"/>
      <c r="R157" s="205">
        <v>2588.375316</v>
      </c>
      <c r="S157" s="205">
        <v>1108.758131</v>
      </c>
      <c r="T157" s="205">
        <v>1479.617185</v>
      </c>
      <c r="V157" s="205">
        <v>1750.06907</v>
      </c>
      <c r="W157" s="205">
        <v>1265.562905</v>
      </c>
      <c r="X157" s="205">
        <v>484.506165</v>
      </c>
      <c r="Z157" s="205">
        <v>8731.063615</v>
      </c>
      <c r="AA157" s="205">
        <v>4976.095238</v>
      </c>
      <c r="AB157" s="180">
        <v>3754.9683769999992</v>
      </c>
    </row>
    <row r="158" spans="1:28" ht="12.75">
      <c r="A158" s="176"/>
      <c r="B158" s="207"/>
      <c r="C158" s="207"/>
      <c r="D158" s="207"/>
      <c r="E158" s="207"/>
      <c r="F158" s="207"/>
      <c r="G158" s="207" t="s">
        <v>499</v>
      </c>
      <c r="H158" s="207"/>
      <c r="J158" s="205">
        <v>117.79652644999993</v>
      </c>
      <c r="K158" s="205">
        <v>1217.96855541</v>
      </c>
      <c r="L158" s="205">
        <v>-1100.17202896</v>
      </c>
      <c r="N158" s="205">
        <v>418.3663365500001</v>
      </c>
      <c r="O158" s="205">
        <v>200.77827507000003</v>
      </c>
      <c r="P158" s="205">
        <v>217.58806148000005</v>
      </c>
      <c r="Q158" s="180"/>
      <c r="R158" s="205">
        <v>169.548173</v>
      </c>
      <c r="S158" s="205">
        <v>419.533</v>
      </c>
      <c r="T158" s="205">
        <v>-249.98482700000002</v>
      </c>
      <c r="V158" s="205">
        <v>330.92094321</v>
      </c>
      <c r="W158" s="205">
        <v>185.15577051999998</v>
      </c>
      <c r="X158" s="205">
        <v>145.76517269000004</v>
      </c>
      <c r="Z158" s="205">
        <v>1036.63197921</v>
      </c>
      <c r="AA158" s="205">
        <v>2023.435601</v>
      </c>
      <c r="AB158" s="180">
        <v>-986.8036217899999</v>
      </c>
    </row>
    <row r="159" spans="1:28" ht="12.75">
      <c r="A159" s="176"/>
      <c r="B159" s="207"/>
      <c r="C159" s="207"/>
      <c r="D159" s="207"/>
      <c r="E159" s="207"/>
      <c r="F159" s="207" t="s">
        <v>113</v>
      </c>
      <c r="G159" s="207"/>
      <c r="H159" s="207"/>
      <c r="J159" s="205">
        <v>723.0318993736075</v>
      </c>
      <c r="K159" s="205">
        <v>689.6352559999998</v>
      </c>
      <c r="L159" s="205">
        <v>33.39664337360773</v>
      </c>
      <c r="N159" s="205">
        <v>624.6219490500004</v>
      </c>
      <c r="O159" s="205">
        <v>477.08905400000015</v>
      </c>
      <c r="P159" s="205">
        <v>147.5328950500002</v>
      </c>
      <c r="Q159" s="180"/>
      <c r="R159" s="205">
        <v>1308.7714988399975</v>
      </c>
      <c r="S159" s="205">
        <v>396.08441369000013</v>
      </c>
      <c r="T159" s="205">
        <v>912.6870851499974</v>
      </c>
      <c r="V159" s="205">
        <v>2224.6959997299996</v>
      </c>
      <c r="W159" s="205">
        <v>756.1428237899999</v>
      </c>
      <c r="X159" s="205">
        <v>1468.5531759399996</v>
      </c>
      <c r="Z159" s="205">
        <v>4881.121346993606</v>
      </c>
      <c r="AA159" s="205">
        <v>2318.95154748</v>
      </c>
      <c r="AB159" s="180">
        <v>2562.1697995136055</v>
      </c>
    </row>
    <row r="160" spans="1:28" ht="12.75">
      <c r="A160" s="176"/>
      <c r="B160" s="207"/>
      <c r="C160" s="207"/>
      <c r="D160" s="207"/>
      <c r="E160" s="207"/>
      <c r="F160" s="207"/>
      <c r="G160" s="207" t="s">
        <v>497</v>
      </c>
      <c r="H160" s="207"/>
      <c r="J160" s="205">
        <v>688.4261601836074</v>
      </c>
      <c r="K160" s="205">
        <v>667.1626229999999</v>
      </c>
      <c r="L160" s="205">
        <v>21.26353718360747</v>
      </c>
      <c r="N160" s="205">
        <v>563.1239870000003</v>
      </c>
      <c r="O160" s="205">
        <v>469.182362</v>
      </c>
      <c r="P160" s="205">
        <v>93.94162500000027</v>
      </c>
      <c r="Q160" s="180"/>
      <c r="R160" s="205">
        <v>1185.0400789999976</v>
      </c>
      <c r="S160" s="205">
        <v>353.80775399999993</v>
      </c>
      <c r="T160" s="205">
        <v>831.2323249999977</v>
      </c>
      <c r="V160" s="205">
        <v>1381.4086439999996</v>
      </c>
      <c r="W160" s="205">
        <v>536.599276</v>
      </c>
      <c r="X160" s="205">
        <v>844.8093679999996</v>
      </c>
      <c r="Z160" s="205">
        <v>3817.998870183605</v>
      </c>
      <c r="AA160" s="205">
        <v>2026.7520149999998</v>
      </c>
      <c r="AB160" s="180">
        <v>1791.2468551836052</v>
      </c>
    </row>
    <row r="161" spans="1:28" ht="12.75">
      <c r="A161" s="176"/>
      <c r="B161" s="207"/>
      <c r="C161" s="207"/>
      <c r="D161" s="207"/>
      <c r="E161" s="207"/>
      <c r="F161" s="207"/>
      <c r="G161" s="207"/>
      <c r="H161" s="207" t="s">
        <v>61</v>
      </c>
      <c r="J161" s="205">
        <v>59.673950183607644</v>
      </c>
      <c r="K161" s="205">
        <v>30.823999999999998</v>
      </c>
      <c r="L161" s="205">
        <v>28.849950183607646</v>
      </c>
      <c r="N161" s="205">
        <v>43.637981999999994</v>
      </c>
      <c r="O161" s="205">
        <v>43.915</v>
      </c>
      <c r="P161" s="205">
        <v>-0.2770180000000053</v>
      </c>
      <c r="Q161" s="180"/>
      <c r="R161" s="205">
        <v>434.88838200000004</v>
      </c>
      <c r="S161" s="205">
        <v>38.085</v>
      </c>
      <c r="T161" s="205">
        <v>396.80338200000006</v>
      </c>
      <c r="V161" s="205">
        <v>74.678386</v>
      </c>
      <c r="W161" s="205">
        <v>48.987</v>
      </c>
      <c r="X161" s="205">
        <v>25.691386</v>
      </c>
      <c r="Z161" s="205">
        <v>612.8787001836077</v>
      </c>
      <c r="AA161" s="205">
        <v>161.811</v>
      </c>
      <c r="AB161" s="180">
        <v>451.0677001836077</v>
      </c>
    </row>
    <row r="162" spans="1:28" ht="12.75">
      <c r="A162" s="176"/>
      <c r="B162" s="207"/>
      <c r="C162" s="207"/>
      <c r="D162" s="207"/>
      <c r="E162" s="207"/>
      <c r="F162" s="207"/>
      <c r="G162" s="207"/>
      <c r="H162" s="207" t="s">
        <v>62</v>
      </c>
      <c r="J162" s="205">
        <v>628.7522099999998</v>
      </c>
      <c r="K162" s="205">
        <v>636.338623</v>
      </c>
      <c r="L162" s="205">
        <v>-7.586413000000221</v>
      </c>
      <c r="N162" s="205">
        <v>519.4860050000003</v>
      </c>
      <c r="O162" s="205">
        <v>425.267362</v>
      </c>
      <c r="P162" s="205">
        <v>94.21864300000033</v>
      </c>
      <c r="Q162" s="180"/>
      <c r="R162" s="205">
        <v>750.1516969999976</v>
      </c>
      <c r="S162" s="205">
        <v>315.72275399999995</v>
      </c>
      <c r="T162" s="205">
        <v>434.4289429999977</v>
      </c>
      <c r="V162" s="205">
        <v>1306.7302579999996</v>
      </c>
      <c r="W162" s="205">
        <v>487.612276</v>
      </c>
      <c r="X162" s="205">
        <v>819.1179819999995</v>
      </c>
      <c r="Z162" s="205">
        <v>3205.1201699999974</v>
      </c>
      <c r="AA162" s="205">
        <v>1864.9410149999999</v>
      </c>
      <c r="AB162" s="180">
        <v>1340.1791549999975</v>
      </c>
    </row>
    <row r="163" spans="1:28" ht="12.75">
      <c r="A163" s="176"/>
      <c r="B163" s="207"/>
      <c r="C163" s="207"/>
      <c r="D163" s="207"/>
      <c r="E163" s="207"/>
      <c r="F163" s="207"/>
      <c r="G163" s="207" t="s">
        <v>499</v>
      </c>
      <c r="H163" s="207"/>
      <c r="J163" s="205">
        <v>34.605739190000065</v>
      </c>
      <c r="K163" s="205">
        <v>22.47263299999988</v>
      </c>
      <c r="L163" s="205">
        <v>12.133106190000184</v>
      </c>
      <c r="N163" s="205">
        <v>61.49796205000007</v>
      </c>
      <c r="O163" s="205">
        <v>7.9066920000001195</v>
      </c>
      <c r="P163" s="205">
        <v>53.59127004999995</v>
      </c>
      <c r="Q163" s="180"/>
      <c r="R163" s="205">
        <v>123.73141984000003</v>
      </c>
      <c r="S163" s="205">
        <v>42.27665969000018</v>
      </c>
      <c r="T163" s="205">
        <v>81.45476014999986</v>
      </c>
      <c r="V163" s="205">
        <v>843.2873557300001</v>
      </c>
      <c r="W163" s="205">
        <v>219.54354778999985</v>
      </c>
      <c r="X163" s="205">
        <v>623.7438079400002</v>
      </c>
      <c r="Z163" s="205">
        <v>1063.1224768100003</v>
      </c>
      <c r="AA163" s="205">
        <v>292.19953248</v>
      </c>
      <c r="AB163" s="180">
        <v>770.9229443300003</v>
      </c>
    </row>
    <row r="164" spans="1:28" ht="12.75">
      <c r="A164" s="176"/>
      <c r="B164" s="207"/>
      <c r="C164" s="207"/>
      <c r="D164" s="207"/>
      <c r="E164" s="207"/>
      <c r="F164" s="207"/>
      <c r="G164" s="207"/>
      <c r="H164" s="207" t="s">
        <v>61</v>
      </c>
      <c r="J164" s="205">
        <v>0</v>
      </c>
      <c r="K164" s="205">
        <v>0</v>
      </c>
      <c r="L164" s="205">
        <v>0</v>
      </c>
      <c r="N164" s="205">
        <v>0</v>
      </c>
      <c r="O164" s="205">
        <v>0</v>
      </c>
      <c r="P164" s="205">
        <v>0</v>
      </c>
      <c r="Q164" s="180"/>
      <c r="R164" s="205">
        <v>38.810083</v>
      </c>
      <c r="S164" s="205">
        <v>0</v>
      </c>
      <c r="T164" s="205">
        <v>38.810083</v>
      </c>
      <c r="V164" s="205">
        <v>0</v>
      </c>
      <c r="W164" s="205">
        <v>0</v>
      </c>
      <c r="X164" s="205">
        <v>0</v>
      </c>
      <c r="Z164" s="205">
        <v>38.810083</v>
      </c>
      <c r="AA164" s="205">
        <v>0</v>
      </c>
      <c r="AB164" s="180">
        <v>38.810083</v>
      </c>
    </row>
    <row r="165" spans="1:28" ht="12.75">
      <c r="A165" s="176"/>
      <c r="B165" s="207"/>
      <c r="C165" s="207"/>
      <c r="D165" s="207"/>
      <c r="E165" s="207"/>
      <c r="F165" s="207"/>
      <c r="G165" s="207"/>
      <c r="H165" s="207" t="s">
        <v>62</v>
      </c>
      <c r="J165" s="205">
        <v>34.605739190000065</v>
      </c>
      <c r="K165" s="205">
        <v>22.47263299999988</v>
      </c>
      <c r="L165" s="205">
        <v>12.133106190000184</v>
      </c>
      <c r="N165" s="205">
        <v>61.49796205000007</v>
      </c>
      <c r="O165" s="205">
        <v>7.9066920000001195</v>
      </c>
      <c r="P165" s="205">
        <v>53.59127004999995</v>
      </c>
      <c r="Q165" s="180"/>
      <c r="R165" s="205">
        <v>84.92133684000004</v>
      </c>
      <c r="S165" s="205">
        <v>42.27665969000018</v>
      </c>
      <c r="T165" s="205">
        <v>42.64467714999986</v>
      </c>
      <c r="V165" s="205">
        <v>843.2873557300001</v>
      </c>
      <c r="W165" s="205">
        <v>219.54354778999985</v>
      </c>
      <c r="X165" s="205">
        <v>623.7438079400002</v>
      </c>
      <c r="Z165" s="205">
        <v>1024.3123938100002</v>
      </c>
      <c r="AA165" s="205">
        <v>292.19953248</v>
      </c>
      <c r="AB165" s="180">
        <v>732.1128613300002</v>
      </c>
    </row>
    <row r="166" spans="3:6" s="207" customFormat="1" ht="12" customHeight="1">
      <c r="C166" s="288" t="s">
        <v>675</v>
      </c>
      <c r="D166" s="288"/>
      <c r="E166" s="288"/>
      <c r="F166" s="288"/>
    </row>
    <row r="167" spans="2:28" s="289" customFormat="1" ht="12" customHeight="1">
      <c r="B167" s="290"/>
      <c r="C167" s="290"/>
      <c r="D167" s="290"/>
      <c r="E167" s="290"/>
      <c r="F167" s="290"/>
      <c r="G167" s="290"/>
      <c r="H167" s="290"/>
      <c r="I167" s="290"/>
      <c r="J167" s="290"/>
      <c r="K167" s="290"/>
      <c r="L167" s="290"/>
      <c r="M167" s="290"/>
      <c r="N167" s="290"/>
      <c r="O167" s="290"/>
      <c r="P167" s="290"/>
      <c r="Q167" s="290"/>
      <c r="R167" s="290"/>
      <c r="S167" s="290"/>
      <c r="T167" s="290"/>
      <c r="U167" s="290"/>
      <c r="V167" s="290"/>
      <c r="W167" s="290"/>
      <c r="X167" s="290"/>
      <c r="Y167" s="290"/>
      <c r="Z167" s="290"/>
      <c r="AA167" s="290"/>
      <c r="AB167" s="290"/>
    </row>
    <row r="168" spans="2:28" s="289" customFormat="1" ht="12" customHeight="1">
      <c r="B168" s="291"/>
      <c r="C168" s="94"/>
      <c r="D168" s="291"/>
      <c r="E168" s="291"/>
      <c r="F168" s="291"/>
      <c r="G168" s="291"/>
      <c r="H168" s="291"/>
      <c r="I168" s="291"/>
      <c r="J168" s="196" t="s">
        <v>455</v>
      </c>
      <c r="K168" s="196"/>
      <c r="L168" s="196"/>
      <c r="M168" s="196"/>
      <c r="N168" s="197"/>
      <c r="O168" s="197"/>
      <c r="P168" s="197"/>
      <c r="Q168" s="197"/>
      <c r="R168" s="197"/>
      <c r="S168" s="197"/>
      <c r="T168" s="197"/>
      <c r="U168" s="197"/>
      <c r="V168" s="197"/>
      <c r="W168" s="197"/>
      <c r="X168" s="197"/>
      <c r="Y168" s="198"/>
      <c r="Z168" s="196" t="s">
        <v>448</v>
      </c>
      <c r="AA168" s="197"/>
      <c r="AB168" s="197"/>
    </row>
    <row r="169" spans="2:28" s="289" customFormat="1" ht="12" customHeight="1">
      <c r="B169" s="207"/>
      <c r="C169" s="94" t="s">
        <v>1</v>
      </c>
      <c r="D169" s="207"/>
      <c r="E169" s="207"/>
      <c r="F169" s="207"/>
      <c r="G169" s="207"/>
      <c r="H169" s="291"/>
      <c r="I169" s="291"/>
      <c r="J169" s="199" t="s">
        <v>449</v>
      </c>
      <c r="K169" s="199"/>
      <c r="L169" s="199"/>
      <c r="M169" s="192"/>
      <c r="N169" s="199" t="s">
        <v>348</v>
      </c>
      <c r="O169" s="199"/>
      <c r="P169" s="199"/>
      <c r="Q169" s="192"/>
      <c r="R169" s="199" t="s">
        <v>456</v>
      </c>
      <c r="S169" s="199"/>
      <c r="T169" s="199"/>
      <c r="U169" s="192"/>
      <c r="V169" s="199" t="s">
        <v>457</v>
      </c>
      <c r="W169" s="199"/>
      <c r="X169" s="199"/>
      <c r="Y169" s="192"/>
      <c r="Z169" s="200" t="s">
        <v>336</v>
      </c>
      <c r="AA169" s="200" t="s">
        <v>337</v>
      </c>
      <c r="AB169" s="200" t="s">
        <v>118</v>
      </c>
    </row>
    <row r="170" spans="2:28" s="289" customFormat="1" ht="12" customHeight="1">
      <c r="B170" s="291"/>
      <c r="C170" s="291"/>
      <c r="D170" s="291"/>
      <c r="E170" s="291"/>
      <c r="F170" s="291"/>
      <c r="G170" s="291"/>
      <c r="H170" s="291"/>
      <c r="I170" s="291"/>
      <c r="J170" s="287" t="s">
        <v>336</v>
      </c>
      <c r="K170" s="287" t="s">
        <v>337</v>
      </c>
      <c r="L170" s="287" t="s">
        <v>118</v>
      </c>
      <c r="M170" s="193"/>
      <c r="N170" s="287" t="s">
        <v>336</v>
      </c>
      <c r="O170" s="287" t="s">
        <v>337</v>
      </c>
      <c r="P170" s="287" t="s">
        <v>118</v>
      </c>
      <c r="Q170" s="193"/>
      <c r="R170" s="287" t="s">
        <v>336</v>
      </c>
      <c r="S170" s="287" t="s">
        <v>337</v>
      </c>
      <c r="T170" s="287" t="s">
        <v>118</v>
      </c>
      <c r="U170" s="193"/>
      <c r="V170" s="287" t="s">
        <v>336</v>
      </c>
      <c r="W170" s="287" t="s">
        <v>337</v>
      </c>
      <c r="X170" s="287" t="s">
        <v>118</v>
      </c>
      <c r="Y170" s="193"/>
      <c r="Z170" s="268"/>
      <c r="AA170" s="268"/>
      <c r="AB170" s="268"/>
    </row>
    <row r="171" spans="2:28" s="289" customFormat="1" ht="12" customHeight="1">
      <c r="B171" s="292"/>
      <c r="C171" s="292"/>
      <c r="D171" s="292"/>
      <c r="E171" s="292"/>
      <c r="F171" s="292"/>
      <c r="G171" s="292"/>
      <c r="H171" s="292"/>
      <c r="I171" s="292"/>
      <c r="J171" s="201"/>
      <c r="K171" s="201"/>
      <c r="L171" s="201"/>
      <c r="M171" s="194"/>
      <c r="N171" s="201"/>
      <c r="O171" s="201"/>
      <c r="P171" s="201"/>
      <c r="Q171" s="194"/>
      <c r="R171" s="201"/>
      <c r="S171" s="201"/>
      <c r="T171" s="201"/>
      <c r="U171" s="194"/>
      <c r="V171" s="201"/>
      <c r="W171" s="201"/>
      <c r="X171" s="201"/>
      <c r="Y171" s="194"/>
      <c r="Z171" s="202"/>
      <c r="AA171" s="202"/>
      <c r="AB171" s="202"/>
    </row>
    <row r="172" s="207" customFormat="1" ht="12" customHeight="1"/>
    <row r="173" spans="1:28" ht="12.75">
      <c r="A173" s="176"/>
      <c r="B173" s="207"/>
      <c r="C173" s="207"/>
      <c r="D173" s="207"/>
      <c r="E173" s="207" t="s">
        <v>23</v>
      </c>
      <c r="F173" s="207"/>
      <c r="G173" s="207"/>
      <c r="H173" s="207"/>
      <c r="J173" s="205">
        <v>2.8090265703646793</v>
      </c>
      <c r="K173" s="205">
        <v>12.2</v>
      </c>
      <c r="L173" s="205">
        <v>-9.39097342963532</v>
      </c>
      <c r="M173" s="176"/>
      <c r="N173" s="205">
        <v>15.1</v>
      </c>
      <c r="O173" s="205">
        <v>10.7</v>
      </c>
      <c r="P173" s="205">
        <v>4.4</v>
      </c>
      <c r="R173" s="205">
        <v>16.4</v>
      </c>
      <c r="S173" s="205">
        <v>1.3999999999999915</v>
      </c>
      <c r="T173" s="205">
        <v>15</v>
      </c>
      <c r="U173" s="176"/>
      <c r="V173" s="205">
        <v>11</v>
      </c>
      <c r="W173" s="205">
        <v>28.6</v>
      </c>
      <c r="X173" s="205">
        <v>-17.6</v>
      </c>
      <c r="Y173" s="176"/>
      <c r="Z173" s="205">
        <v>45.30902657036468</v>
      </c>
      <c r="AA173" s="205">
        <v>52.9</v>
      </c>
      <c r="AB173" s="180">
        <v>-7.590973429635312</v>
      </c>
    </row>
    <row r="174" spans="1:28" ht="12.75">
      <c r="A174" s="176"/>
      <c r="B174" s="207"/>
      <c r="C174" s="207"/>
      <c r="D174" s="207"/>
      <c r="E174" s="207"/>
      <c r="F174" s="207" t="s">
        <v>110</v>
      </c>
      <c r="G174" s="207"/>
      <c r="H174" s="207"/>
      <c r="J174" s="205">
        <v>0</v>
      </c>
      <c r="K174" s="205">
        <v>0</v>
      </c>
      <c r="L174" s="205">
        <v>0</v>
      </c>
      <c r="M174" s="176"/>
      <c r="N174" s="205">
        <v>0</v>
      </c>
      <c r="O174" s="205">
        <v>0</v>
      </c>
      <c r="P174" s="205">
        <v>0</v>
      </c>
      <c r="R174" s="205">
        <v>0</v>
      </c>
      <c r="S174" s="205">
        <v>0</v>
      </c>
      <c r="T174" s="205">
        <v>0</v>
      </c>
      <c r="U174" s="176"/>
      <c r="V174" s="205">
        <v>0</v>
      </c>
      <c r="W174" s="205">
        <v>0</v>
      </c>
      <c r="X174" s="205">
        <v>0</v>
      </c>
      <c r="Y174" s="176"/>
      <c r="Z174" s="205">
        <v>0</v>
      </c>
      <c r="AA174" s="205">
        <v>0</v>
      </c>
      <c r="AB174" s="180">
        <v>0</v>
      </c>
    </row>
    <row r="175" spans="1:28" ht="12.75">
      <c r="A175" s="176"/>
      <c r="B175" s="207"/>
      <c r="C175" s="207"/>
      <c r="D175" s="207"/>
      <c r="E175" s="207"/>
      <c r="F175" s="207" t="s">
        <v>112</v>
      </c>
      <c r="G175" s="207"/>
      <c r="H175" s="207"/>
      <c r="J175" s="205">
        <v>2.8090265703646793</v>
      </c>
      <c r="K175" s="205">
        <v>12.2</v>
      </c>
      <c r="L175" s="205">
        <v>-9.39097342963532</v>
      </c>
      <c r="M175" s="176"/>
      <c r="N175" s="205">
        <v>15.1</v>
      </c>
      <c r="O175" s="205">
        <v>10.7</v>
      </c>
      <c r="P175" s="205">
        <v>4.4</v>
      </c>
      <c r="R175" s="205">
        <v>16.4</v>
      </c>
      <c r="S175" s="205">
        <v>1.3999999999999915</v>
      </c>
      <c r="T175" s="205">
        <v>15</v>
      </c>
      <c r="U175" s="176"/>
      <c r="V175" s="205">
        <v>11</v>
      </c>
      <c r="W175" s="205">
        <v>28.6</v>
      </c>
      <c r="X175" s="205">
        <v>-17.6</v>
      </c>
      <c r="Y175" s="176"/>
      <c r="Z175" s="205">
        <v>45.30902657036468</v>
      </c>
      <c r="AA175" s="205">
        <v>52.9</v>
      </c>
      <c r="AB175" s="180">
        <v>-7.590973429635312</v>
      </c>
    </row>
    <row r="176" spans="1:28" ht="12.75">
      <c r="A176" s="176"/>
      <c r="B176" s="207"/>
      <c r="C176" s="207"/>
      <c r="D176" s="207"/>
      <c r="E176" s="207" t="s">
        <v>25</v>
      </c>
      <c r="F176" s="207"/>
      <c r="G176" s="207"/>
      <c r="H176" s="207"/>
      <c r="J176" s="205">
        <v>6.6</v>
      </c>
      <c r="K176" s="205">
        <v>7.4</v>
      </c>
      <c r="L176" s="205">
        <v>-0.8000000000000007</v>
      </c>
      <c r="M176" s="176"/>
      <c r="N176" s="205">
        <v>3.9</v>
      </c>
      <c r="O176" s="205">
        <v>12.3</v>
      </c>
      <c r="P176" s="205">
        <v>-8.4</v>
      </c>
      <c r="R176" s="205">
        <v>3</v>
      </c>
      <c r="S176" s="205">
        <v>5.8</v>
      </c>
      <c r="T176" s="205">
        <v>-2.8</v>
      </c>
      <c r="U176" s="176"/>
      <c r="V176" s="205">
        <v>11.1</v>
      </c>
      <c r="W176" s="205">
        <v>0</v>
      </c>
      <c r="X176" s="205">
        <v>11.1</v>
      </c>
      <c r="Y176" s="176"/>
      <c r="Z176" s="205">
        <v>24.6</v>
      </c>
      <c r="AA176" s="205">
        <v>25.5</v>
      </c>
      <c r="AB176" s="180">
        <v>-0.9000000000000021</v>
      </c>
    </row>
    <row r="177" spans="1:28" ht="12.75">
      <c r="A177" s="176"/>
      <c r="B177" s="207"/>
      <c r="C177" s="207"/>
      <c r="D177" s="207"/>
      <c r="E177" s="207"/>
      <c r="F177" s="207" t="s">
        <v>110</v>
      </c>
      <c r="G177" s="207"/>
      <c r="H177" s="207"/>
      <c r="J177" s="205">
        <v>6.6</v>
      </c>
      <c r="K177" s="205">
        <v>7.4</v>
      </c>
      <c r="L177" s="205">
        <v>-0.8000000000000007</v>
      </c>
      <c r="M177" s="176"/>
      <c r="N177" s="205">
        <v>3.9</v>
      </c>
      <c r="O177" s="205">
        <v>12.3</v>
      </c>
      <c r="P177" s="205">
        <v>-8.4</v>
      </c>
      <c r="R177" s="205">
        <v>3</v>
      </c>
      <c r="S177" s="205">
        <v>5.8</v>
      </c>
      <c r="T177" s="205">
        <v>-2.8</v>
      </c>
      <c r="U177" s="176"/>
      <c r="V177" s="205">
        <v>11.1</v>
      </c>
      <c r="W177" s="205">
        <v>0</v>
      </c>
      <c r="X177" s="205">
        <v>11.1</v>
      </c>
      <c r="Y177" s="176"/>
      <c r="Z177" s="205">
        <v>24.6</v>
      </c>
      <c r="AA177" s="205">
        <v>25.5</v>
      </c>
      <c r="AB177" s="180">
        <v>-0.9000000000000021</v>
      </c>
    </row>
    <row r="178" spans="1:28" ht="12.75">
      <c r="A178" s="176"/>
      <c r="B178" s="207"/>
      <c r="C178" s="207"/>
      <c r="D178" s="207"/>
      <c r="E178" s="207"/>
      <c r="F178" s="207"/>
      <c r="G178" s="207" t="s">
        <v>497</v>
      </c>
      <c r="H178" s="207"/>
      <c r="J178" s="205">
        <v>0</v>
      </c>
      <c r="K178" s="205">
        <v>0</v>
      </c>
      <c r="L178" s="205">
        <v>0</v>
      </c>
      <c r="M178" s="176"/>
      <c r="N178" s="205">
        <v>0</v>
      </c>
      <c r="O178" s="205">
        <v>0</v>
      </c>
      <c r="P178" s="205">
        <v>0</v>
      </c>
      <c r="R178" s="205">
        <v>0</v>
      </c>
      <c r="S178" s="205">
        <v>0</v>
      </c>
      <c r="T178" s="205">
        <v>0</v>
      </c>
      <c r="U178" s="176"/>
      <c r="V178" s="205">
        <v>0</v>
      </c>
      <c r="W178" s="205">
        <v>0</v>
      </c>
      <c r="X178" s="205">
        <v>0</v>
      </c>
      <c r="Y178" s="176"/>
      <c r="Z178" s="205">
        <v>0</v>
      </c>
      <c r="AA178" s="205">
        <v>0</v>
      </c>
      <c r="AB178" s="180">
        <v>0</v>
      </c>
    </row>
    <row r="179" spans="1:28" ht="12.75">
      <c r="A179" s="176"/>
      <c r="B179" s="207"/>
      <c r="C179" s="207"/>
      <c r="D179" s="207"/>
      <c r="E179" s="207"/>
      <c r="F179" s="207"/>
      <c r="G179" s="207" t="s">
        <v>499</v>
      </c>
      <c r="H179" s="207"/>
      <c r="J179" s="205">
        <v>6.6</v>
      </c>
      <c r="K179" s="205">
        <v>7.4</v>
      </c>
      <c r="L179" s="205">
        <v>-0.8000000000000007</v>
      </c>
      <c r="M179" s="176"/>
      <c r="N179" s="205">
        <v>3.9</v>
      </c>
      <c r="O179" s="205">
        <v>12.3</v>
      </c>
      <c r="P179" s="205">
        <v>-8.4</v>
      </c>
      <c r="R179" s="205">
        <v>3</v>
      </c>
      <c r="S179" s="205">
        <v>5.8</v>
      </c>
      <c r="T179" s="205">
        <v>-2.8</v>
      </c>
      <c r="U179" s="176"/>
      <c r="V179" s="205">
        <v>11.1</v>
      </c>
      <c r="W179" s="205">
        <v>0</v>
      </c>
      <c r="X179" s="205">
        <v>11.1</v>
      </c>
      <c r="Y179" s="176"/>
      <c r="Z179" s="205">
        <v>24.6</v>
      </c>
      <c r="AA179" s="205">
        <v>25.5</v>
      </c>
      <c r="AB179" s="180">
        <v>-0.9000000000000021</v>
      </c>
    </row>
    <row r="180" spans="1:28" ht="12.75">
      <c r="A180" s="176"/>
      <c r="B180" s="207"/>
      <c r="C180" s="207"/>
      <c r="D180" s="207"/>
      <c r="E180" s="207"/>
      <c r="F180" s="207" t="s">
        <v>476</v>
      </c>
      <c r="G180" s="207"/>
      <c r="H180" s="207"/>
      <c r="J180" s="205">
        <v>0</v>
      </c>
      <c r="K180" s="205">
        <v>0</v>
      </c>
      <c r="L180" s="205">
        <v>0</v>
      </c>
      <c r="M180" s="176"/>
      <c r="N180" s="205">
        <v>0</v>
      </c>
      <c r="O180" s="205">
        <v>0</v>
      </c>
      <c r="P180" s="205">
        <v>0</v>
      </c>
      <c r="R180" s="205">
        <v>0</v>
      </c>
      <c r="S180" s="205">
        <v>0</v>
      </c>
      <c r="T180" s="205">
        <v>0</v>
      </c>
      <c r="U180" s="176"/>
      <c r="V180" s="205">
        <v>0</v>
      </c>
      <c r="W180" s="205">
        <v>0</v>
      </c>
      <c r="X180" s="205">
        <v>0</v>
      </c>
      <c r="Y180" s="176"/>
      <c r="Z180" s="205">
        <v>0</v>
      </c>
      <c r="AA180" s="205">
        <v>0</v>
      </c>
      <c r="AB180" s="180">
        <v>0</v>
      </c>
    </row>
    <row r="181" spans="1:28" ht="12.75">
      <c r="A181" s="176"/>
      <c r="B181" s="207"/>
      <c r="C181" s="207"/>
      <c r="D181" s="207"/>
      <c r="E181" s="207"/>
      <c r="F181" s="207"/>
      <c r="G181" s="207" t="s">
        <v>497</v>
      </c>
      <c r="H181" s="207"/>
      <c r="J181" s="205">
        <v>0</v>
      </c>
      <c r="K181" s="205">
        <v>0</v>
      </c>
      <c r="L181" s="205">
        <v>0</v>
      </c>
      <c r="M181" s="176"/>
      <c r="N181" s="205">
        <v>0</v>
      </c>
      <c r="O181" s="205">
        <v>0</v>
      </c>
      <c r="P181" s="205">
        <v>0</v>
      </c>
      <c r="R181" s="205">
        <v>0</v>
      </c>
      <c r="S181" s="205">
        <v>0</v>
      </c>
      <c r="T181" s="205">
        <v>0</v>
      </c>
      <c r="U181" s="176"/>
      <c r="V181" s="205">
        <v>0</v>
      </c>
      <c r="W181" s="205">
        <v>0</v>
      </c>
      <c r="X181" s="205">
        <v>0</v>
      </c>
      <c r="Y181" s="176"/>
      <c r="Z181" s="205">
        <v>0</v>
      </c>
      <c r="AA181" s="205">
        <v>0</v>
      </c>
      <c r="AB181" s="180">
        <v>0</v>
      </c>
    </row>
    <row r="182" spans="1:28" ht="12.75">
      <c r="A182" s="176"/>
      <c r="B182" s="207"/>
      <c r="C182" s="207"/>
      <c r="D182" s="207"/>
      <c r="E182" s="207"/>
      <c r="F182" s="207"/>
      <c r="G182" s="207" t="s">
        <v>499</v>
      </c>
      <c r="H182" s="207"/>
      <c r="J182" s="205">
        <v>0</v>
      </c>
      <c r="K182" s="205">
        <v>0</v>
      </c>
      <c r="L182" s="205">
        <v>0</v>
      </c>
      <c r="M182" s="176"/>
      <c r="N182" s="205">
        <v>0</v>
      </c>
      <c r="O182" s="205">
        <v>0</v>
      </c>
      <c r="P182" s="205">
        <v>0</v>
      </c>
      <c r="R182" s="205">
        <v>0</v>
      </c>
      <c r="S182" s="205">
        <v>0</v>
      </c>
      <c r="T182" s="205">
        <v>0</v>
      </c>
      <c r="U182" s="176"/>
      <c r="V182" s="205">
        <v>0</v>
      </c>
      <c r="W182" s="205">
        <v>0</v>
      </c>
      <c r="X182" s="205">
        <v>0</v>
      </c>
      <c r="Y182" s="176"/>
      <c r="Z182" s="205">
        <v>0</v>
      </c>
      <c r="AA182" s="205">
        <v>0</v>
      </c>
      <c r="AB182" s="180">
        <v>0</v>
      </c>
    </row>
    <row r="183" spans="1:28" ht="12.75">
      <c r="A183" s="176"/>
      <c r="B183" s="207"/>
      <c r="C183" s="207"/>
      <c r="D183" s="207"/>
      <c r="E183" s="207"/>
      <c r="F183" s="207" t="s">
        <v>112</v>
      </c>
      <c r="G183" s="207"/>
      <c r="H183" s="207"/>
      <c r="J183" s="205">
        <v>0</v>
      </c>
      <c r="K183" s="205">
        <v>0</v>
      </c>
      <c r="L183" s="205">
        <v>0</v>
      </c>
      <c r="M183" s="176"/>
      <c r="N183" s="205">
        <v>0</v>
      </c>
      <c r="O183" s="205">
        <v>0</v>
      </c>
      <c r="P183" s="205">
        <v>0</v>
      </c>
      <c r="R183" s="205">
        <v>0</v>
      </c>
      <c r="S183" s="205">
        <v>0</v>
      </c>
      <c r="T183" s="205">
        <v>0</v>
      </c>
      <c r="U183" s="176"/>
      <c r="V183" s="205">
        <v>0</v>
      </c>
      <c r="W183" s="205">
        <v>0</v>
      </c>
      <c r="X183" s="205">
        <v>0</v>
      </c>
      <c r="Y183" s="176"/>
      <c r="Z183" s="205">
        <v>0</v>
      </c>
      <c r="AA183" s="205">
        <v>0</v>
      </c>
      <c r="AB183" s="180">
        <v>0</v>
      </c>
    </row>
    <row r="184" spans="1:28" ht="12.75">
      <c r="A184" s="176"/>
      <c r="B184" s="207"/>
      <c r="C184" s="207"/>
      <c r="D184" s="207"/>
      <c r="E184" s="207"/>
      <c r="F184" s="207"/>
      <c r="G184" s="207" t="s">
        <v>497</v>
      </c>
      <c r="H184" s="207"/>
      <c r="J184" s="205">
        <v>0</v>
      </c>
      <c r="K184" s="205">
        <v>0</v>
      </c>
      <c r="L184" s="205">
        <v>0</v>
      </c>
      <c r="M184" s="176"/>
      <c r="N184" s="205">
        <v>0</v>
      </c>
      <c r="O184" s="205">
        <v>0</v>
      </c>
      <c r="P184" s="205">
        <v>0</v>
      </c>
      <c r="R184" s="205">
        <v>0</v>
      </c>
      <c r="S184" s="205">
        <v>0</v>
      </c>
      <c r="T184" s="205">
        <v>0</v>
      </c>
      <c r="U184" s="176"/>
      <c r="V184" s="205">
        <v>0</v>
      </c>
      <c r="W184" s="205">
        <v>0</v>
      </c>
      <c r="X184" s="205">
        <v>0</v>
      </c>
      <c r="Y184" s="176"/>
      <c r="Z184" s="205">
        <v>0</v>
      </c>
      <c r="AA184" s="205">
        <v>0</v>
      </c>
      <c r="AB184" s="180">
        <v>0</v>
      </c>
    </row>
    <row r="185" spans="1:28" ht="12.75">
      <c r="A185" s="176"/>
      <c r="B185" s="207"/>
      <c r="C185" s="207"/>
      <c r="D185" s="207"/>
      <c r="E185" s="207"/>
      <c r="F185" s="207"/>
      <c r="G185" s="207" t="s">
        <v>499</v>
      </c>
      <c r="H185" s="207"/>
      <c r="J185" s="205">
        <v>0</v>
      </c>
      <c r="K185" s="205">
        <v>0</v>
      </c>
      <c r="L185" s="205">
        <v>0</v>
      </c>
      <c r="M185" s="176"/>
      <c r="N185" s="205">
        <v>0</v>
      </c>
      <c r="O185" s="205">
        <v>0</v>
      </c>
      <c r="P185" s="205">
        <v>0</v>
      </c>
      <c r="R185" s="205">
        <v>0</v>
      </c>
      <c r="S185" s="205">
        <v>0</v>
      </c>
      <c r="T185" s="205">
        <v>0</v>
      </c>
      <c r="U185" s="176"/>
      <c r="V185" s="205">
        <v>0</v>
      </c>
      <c r="W185" s="205">
        <v>0</v>
      </c>
      <c r="X185" s="205">
        <v>0</v>
      </c>
      <c r="Y185" s="176"/>
      <c r="Z185" s="205">
        <v>0</v>
      </c>
      <c r="AA185" s="205">
        <v>0</v>
      </c>
      <c r="AB185" s="180">
        <v>0</v>
      </c>
    </row>
    <row r="186" spans="1:28" ht="12.75">
      <c r="A186" s="176"/>
      <c r="B186" s="207"/>
      <c r="C186" s="207"/>
      <c r="D186" s="207"/>
      <c r="E186" s="207"/>
      <c r="F186" s="207" t="s">
        <v>113</v>
      </c>
      <c r="G186" s="207"/>
      <c r="H186" s="207"/>
      <c r="J186" s="205">
        <v>0</v>
      </c>
      <c r="K186" s="205">
        <v>0</v>
      </c>
      <c r="L186" s="205">
        <v>0</v>
      </c>
      <c r="M186" s="176"/>
      <c r="N186" s="205">
        <v>0</v>
      </c>
      <c r="O186" s="205">
        <v>0</v>
      </c>
      <c r="P186" s="205">
        <v>0</v>
      </c>
      <c r="R186" s="205">
        <v>0</v>
      </c>
      <c r="S186" s="205">
        <v>0</v>
      </c>
      <c r="T186" s="205">
        <v>0</v>
      </c>
      <c r="U186" s="176"/>
      <c r="V186" s="205">
        <v>0</v>
      </c>
      <c r="W186" s="205">
        <v>0</v>
      </c>
      <c r="X186" s="205">
        <v>0</v>
      </c>
      <c r="Y186" s="176"/>
      <c r="Z186" s="205">
        <v>0</v>
      </c>
      <c r="AA186" s="205">
        <v>0</v>
      </c>
      <c r="AB186" s="180">
        <v>0</v>
      </c>
    </row>
    <row r="187" spans="1:28" ht="12.75">
      <c r="A187" s="176"/>
      <c r="B187" s="207"/>
      <c r="C187" s="207"/>
      <c r="D187" s="207"/>
      <c r="E187" s="207"/>
      <c r="F187" s="207"/>
      <c r="G187" s="207" t="s">
        <v>497</v>
      </c>
      <c r="H187" s="207"/>
      <c r="J187" s="205">
        <v>0</v>
      </c>
      <c r="K187" s="205">
        <v>0</v>
      </c>
      <c r="L187" s="205">
        <v>0</v>
      </c>
      <c r="M187" s="176"/>
      <c r="N187" s="205">
        <v>0</v>
      </c>
      <c r="O187" s="205">
        <v>0</v>
      </c>
      <c r="P187" s="205">
        <v>0</v>
      </c>
      <c r="R187" s="205">
        <v>0</v>
      </c>
      <c r="S187" s="205">
        <v>0</v>
      </c>
      <c r="T187" s="205">
        <v>0</v>
      </c>
      <c r="U187" s="176"/>
      <c r="V187" s="205">
        <v>0</v>
      </c>
      <c r="W187" s="205">
        <v>0</v>
      </c>
      <c r="X187" s="205">
        <v>0</v>
      </c>
      <c r="Y187" s="176"/>
      <c r="Z187" s="205">
        <v>0</v>
      </c>
      <c r="AA187" s="205">
        <v>0</v>
      </c>
      <c r="AB187" s="180">
        <v>0</v>
      </c>
    </row>
    <row r="188" spans="1:28" ht="12.75">
      <c r="A188" s="176"/>
      <c r="B188" s="207"/>
      <c r="C188" s="207"/>
      <c r="D188" s="207"/>
      <c r="E188" s="207"/>
      <c r="F188" s="207"/>
      <c r="G188" s="207" t="s">
        <v>499</v>
      </c>
      <c r="H188" s="207"/>
      <c r="J188" s="205">
        <v>0</v>
      </c>
      <c r="K188" s="205">
        <v>0</v>
      </c>
      <c r="L188" s="205">
        <v>0</v>
      </c>
      <c r="M188" s="176"/>
      <c r="N188" s="205">
        <v>0</v>
      </c>
      <c r="O188" s="205">
        <v>0</v>
      </c>
      <c r="P188" s="205">
        <v>0</v>
      </c>
      <c r="R188" s="205">
        <v>0</v>
      </c>
      <c r="S188" s="205">
        <v>0</v>
      </c>
      <c r="T188" s="205">
        <v>0</v>
      </c>
      <c r="U188" s="176"/>
      <c r="V188" s="205">
        <v>0</v>
      </c>
      <c r="W188" s="205">
        <v>0</v>
      </c>
      <c r="X188" s="205">
        <v>0</v>
      </c>
      <c r="Y188" s="176"/>
      <c r="Z188" s="205">
        <v>0</v>
      </c>
      <c r="AA188" s="205">
        <v>0</v>
      </c>
      <c r="AB188" s="180">
        <v>0</v>
      </c>
    </row>
    <row r="189" spans="1:28" ht="12.75">
      <c r="A189" s="207"/>
      <c r="B189" s="207"/>
      <c r="C189" s="207"/>
      <c r="D189" s="207"/>
      <c r="E189" s="207"/>
      <c r="F189" s="207"/>
      <c r="G189" s="207"/>
      <c r="H189" s="207"/>
      <c r="I189" s="207"/>
      <c r="J189" s="207"/>
      <c r="K189" s="207"/>
      <c r="L189" s="207"/>
      <c r="M189" s="207"/>
      <c r="N189" s="207"/>
      <c r="O189" s="207"/>
      <c r="P189" s="207"/>
      <c r="Q189" s="207"/>
      <c r="R189" s="207"/>
      <c r="S189" s="207"/>
      <c r="T189" s="207"/>
      <c r="U189" s="207"/>
      <c r="V189" s="207"/>
      <c r="W189" s="207"/>
      <c r="X189" s="207"/>
      <c r="Y189" s="207"/>
      <c r="Z189" s="207"/>
      <c r="AA189" s="207"/>
      <c r="AB189" s="207"/>
    </row>
    <row r="190" spans="1:28" ht="12.75">
      <c r="A190" s="176"/>
      <c r="B190" s="204"/>
      <c r="C190" s="204" t="s">
        <v>64</v>
      </c>
      <c r="D190" s="204" t="s">
        <v>130</v>
      </c>
      <c r="E190" s="204"/>
      <c r="F190" s="204"/>
      <c r="G190" s="204"/>
      <c r="H190" s="204"/>
      <c r="J190" s="203">
        <v>4619.351918075561</v>
      </c>
      <c r="K190" s="203">
        <v>497.1375994946086</v>
      </c>
      <c r="L190" s="203">
        <v>4122.214318580953</v>
      </c>
      <c r="M190" s="214"/>
      <c r="N190" s="203">
        <v>801.081863380263</v>
      </c>
      <c r="O190" s="203">
        <v>3339.1531710887743</v>
      </c>
      <c r="P190" s="203">
        <v>-2538.071307708511</v>
      </c>
      <c r="Q190" s="214"/>
      <c r="R190" s="203">
        <v>3140.0214087904733</v>
      </c>
      <c r="S190" s="203">
        <v>1188.497912513061</v>
      </c>
      <c r="T190" s="203">
        <v>1951.5234962774123</v>
      </c>
      <c r="U190" s="214"/>
      <c r="V190" s="203">
        <v>1264.361101455535</v>
      </c>
      <c r="W190" s="203">
        <v>1585.8854965192338</v>
      </c>
      <c r="X190" s="203">
        <v>-321.5243950636989</v>
      </c>
      <c r="Y190" s="214"/>
      <c r="Z190" s="203">
        <v>9824.81629170183</v>
      </c>
      <c r="AA190" s="203">
        <v>6610.674179615678</v>
      </c>
      <c r="AB190" s="214">
        <v>3214.1421120861523</v>
      </c>
    </row>
    <row r="191" spans="1:28" ht="12.75">
      <c r="A191" s="176"/>
      <c r="B191" s="207"/>
      <c r="C191" s="207"/>
      <c r="D191" s="207"/>
      <c r="E191" s="291" t="s">
        <v>66</v>
      </c>
      <c r="F191" s="207"/>
      <c r="G191" s="207"/>
      <c r="H191" s="207"/>
      <c r="J191" s="205">
        <v>0</v>
      </c>
      <c r="K191" s="205">
        <v>0</v>
      </c>
      <c r="L191" s="205">
        <v>0</v>
      </c>
      <c r="N191" s="205">
        <v>0</v>
      </c>
      <c r="O191" s="205">
        <v>0</v>
      </c>
      <c r="P191" s="205">
        <v>0</v>
      </c>
      <c r="Q191" s="180"/>
      <c r="R191" s="205">
        <v>0</v>
      </c>
      <c r="S191" s="205">
        <v>0</v>
      </c>
      <c r="T191" s="205">
        <v>0</v>
      </c>
      <c r="V191" s="205">
        <v>0</v>
      </c>
      <c r="W191" s="205">
        <v>0</v>
      </c>
      <c r="X191" s="205">
        <v>0</v>
      </c>
      <c r="Z191" s="205">
        <v>0</v>
      </c>
      <c r="AA191" s="205">
        <v>0</v>
      </c>
      <c r="AB191" s="180">
        <v>0</v>
      </c>
    </row>
    <row r="192" spans="1:28" ht="12.75">
      <c r="A192" s="176"/>
      <c r="B192" s="207"/>
      <c r="C192" s="207"/>
      <c r="D192" s="207"/>
      <c r="E192" s="291" t="s">
        <v>67</v>
      </c>
      <c r="F192" s="207"/>
      <c r="G192" s="207"/>
      <c r="H192" s="207"/>
      <c r="J192" s="205">
        <v>1.115581076323224</v>
      </c>
      <c r="K192" s="205">
        <v>0.3818487265652948</v>
      </c>
      <c r="L192" s="205">
        <v>0.7337323497579291</v>
      </c>
      <c r="N192" s="205">
        <v>1.2091435182796886</v>
      </c>
      <c r="O192" s="205">
        <v>0.37228362158930395</v>
      </c>
      <c r="P192" s="205">
        <v>0.8368598966903846</v>
      </c>
      <c r="Q192" s="180"/>
      <c r="R192" s="205">
        <v>1.4172540770985051</v>
      </c>
      <c r="S192" s="205">
        <v>0.36304222287844823</v>
      </c>
      <c r="T192" s="205">
        <v>1.054211854220057</v>
      </c>
      <c r="V192" s="205">
        <v>1.502044920494427</v>
      </c>
      <c r="W192" s="205">
        <v>0.33354458213239013</v>
      </c>
      <c r="X192" s="205">
        <v>1.168500338362037</v>
      </c>
      <c r="Z192" s="205">
        <v>5.244023592195845</v>
      </c>
      <c r="AA192" s="205">
        <v>1.450719153165437</v>
      </c>
      <c r="AB192" s="180">
        <v>3.7933044390304076</v>
      </c>
    </row>
    <row r="193" spans="1:28" ht="12.75">
      <c r="A193" s="176"/>
      <c r="B193" s="207"/>
      <c r="C193" s="207"/>
      <c r="D193" s="207"/>
      <c r="E193" s="291" t="s">
        <v>68</v>
      </c>
      <c r="F193" s="207"/>
      <c r="G193" s="207"/>
      <c r="H193" s="207"/>
      <c r="J193" s="205">
        <v>0.40186720677456833</v>
      </c>
      <c r="K193" s="205">
        <v>0.35737326585422124</v>
      </c>
      <c r="L193" s="205">
        <v>0.044493940920347086</v>
      </c>
      <c r="N193" s="205">
        <v>13.907068988376977</v>
      </c>
      <c r="O193" s="205">
        <v>0.13314521603342655</v>
      </c>
      <c r="P193" s="205">
        <v>13.77392377234355</v>
      </c>
      <c r="Q193" s="180"/>
      <c r="R193" s="205">
        <v>12.982524559305375</v>
      </c>
      <c r="S193" s="205">
        <v>0.08739612098133875</v>
      </c>
      <c r="T193" s="205">
        <v>12.895128438324036</v>
      </c>
      <c r="V193" s="205">
        <v>2.994803947176024</v>
      </c>
      <c r="W193" s="205">
        <v>0.16198200958115194</v>
      </c>
      <c r="X193" s="205">
        <v>2.832821937594872</v>
      </c>
      <c r="Z193" s="205">
        <v>30.286264701632945</v>
      </c>
      <c r="AA193" s="205">
        <v>0.7398966124501385</v>
      </c>
      <c r="AB193" s="180">
        <v>29.546368089182806</v>
      </c>
    </row>
    <row r="194" spans="1:28" ht="12.75">
      <c r="A194" s="176"/>
      <c r="B194" s="207"/>
      <c r="C194" s="207"/>
      <c r="D194" s="207"/>
      <c r="E194" s="291" t="s">
        <v>69</v>
      </c>
      <c r="F194" s="207"/>
      <c r="G194" s="207"/>
      <c r="H194" s="207"/>
      <c r="J194" s="205">
        <v>4611.628042932463</v>
      </c>
      <c r="K194" s="205">
        <v>460.7334029621892</v>
      </c>
      <c r="L194" s="205">
        <v>4150.8946399702745</v>
      </c>
      <c r="N194" s="205">
        <v>758.6944217036062</v>
      </c>
      <c r="O194" s="205">
        <v>3311.6322013511517</v>
      </c>
      <c r="P194" s="205">
        <v>-2552.9377796475455</v>
      </c>
      <c r="Q194" s="180"/>
      <c r="R194" s="205">
        <v>3091.479848074069</v>
      </c>
      <c r="S194" s="205">
        <v>1180.3626627492013</v>
      </c>
      <c r="T194" s="205">
        <v>1911.117185324868</v>
      </c>
      <c r="V194" s="205">
        <v>1244.2385986278641</v>
      </c>
      <c r="W194" s="205">
        <v>1536.7651277275204</v>
      </c>
      <c r="X194" s="205">
        <v>-292.5265290996563</v>
      </c>
      <c r="Z194" s="205">
        <v>9706.040911338001</v>
      </c>
      <c r="AA194" s="205">
        <v>6489.493394790063</v>
      </c>
      <c r="AB194" s="180">
        <v>3216.5475165479384</v>
      </c>
    </row>
    <row r="195" spans="1:28" ht="12.75">
      <c r="A195" s="176"/>
      <c r="B195" s="207"/>
      <c r="C195" s="207"/>
      <c r="D195" s="207"/>
      <c r="E195" s="207"/>
      <c r="F195" s="291" t="s">
        <v>70</v>
      </c>
      <c r="G195" s="207"/>
      <c r="H195" s="207"/>
      <c r="J195" s="205">
        <v>3746.1476454927624</v>
      </c>
      <c r="K195" s="205">
        <v>0</v>
      </c>
      <c r="L195" s="205">
        <v>3746.1476454927624</v>
      </c>
      <c r="N195" s="205">
        <v>280.8876722338396</v>
      </c>
      <c r="O195" s="205">
        <v>2657.156905895166</v>
      </c>
      <c r="P195" s="205">
        <v>-2376.2692336613263</v>
      </c>
      <c r="Q195" s="180"/>
      <c r="R195" s="205">
        <v>2905.6889942696025</v>
      </c>
      <c r="S195" s="205">
        <v>1098.8463525037541</v>
      </c>
      <c r="T195" s="205">
        <v>1806.8426417658484</v>
      </c>
      <c r="V195" s="205">
        <v>1244.2385986278641</v>
      </c>
      <c r="W195" s="205">
        <v>633.5933398879632</v>
      </c>
      <c r="X195" s="205">
        <v>610.6452587399009</v>
      </c>
      <c r="Z195" s="205">
        <v>8176.962910624068</v>
      </c>
      <c r="AA195" s="205">
        <v>4389.596598286883</v>
      </c>
      <c r="AB195" s="180">
        <v>3787.3663123371853</v>
      </c>
    </row>
    <row r="196" spans="1:28" ht="12.75">
      <c r="A196" s="176"/>
      <c r="B196" s="207"/>
      <c r="C196" s="207"/>
      <c r="D196" s="207"/>
      <c r="E196" s="207"/>
      <c r="F196" s="291" t="s">
        <v>71</v>
      </c>
      <c r="G196" s="207"/>
      <c r="H196" s="207"/>
      <c r="J196" s="205">
        <v>865.4803974397006</v>
      </c>
      <c r="K196" s="205">
        <v>460.7334029621892</v>
      </c>
      <c r="L196" s="205">
        <v>404.7469944775114</v>
      </c>
      <c r="N196" s="205">
        <v>477.8067494697666</v>
      </c>
      <c r="O196" s="205">
        <v>654.475295455986</v>
      </c>
      <c r="P196" s="205">
        <v>-176.66854598621944</v>
      </c>
      <c r="Q196" s="180"/>
      <c r="R196" s="205">
        <v>185.7908538044665</v>
      </c>
      <c r="S196" s="205">
        <v>81.51631024544724</v>
      </c>
      <c r="T196" s="205">
        <v>104.27454355901926</v>
      </c>
      <c r="V196" s="205">
        <v>0</v>
      </c>
      <c r="W196" s="205">
        <v>903.171787839557</v>
      </c>
      <c r="X196" s="205">
        <v>-903.171787839557</v>
      </c>
      <c r="Z196" s="205">
        <v>1529.0780007139335</v>
      </c>
      <c r="AA196" s="205">
        <v>2099.8967965031793</v>
      </c>
      <c r="AB196" s="180">
        <v>-570.8187957892458</v>
      </c>
    </row>
    <row r="197" spans="1:28" ht="12.75">
      <c r="A197" s="176"/>
      <c r="B197" s="207"/>
      <c r="C197" s="207"/>
      <c r="D197" s="207"/>
      <c r="E197" s="291" t="s">
        <v>72</v>
      </c>
      <c r="F197" s="207"/>
      <c r="G197" s="207"/>
      <c r="H197" s="207"/>
      <c r="J197" s="205">
        <v>6.206426860000022</v>
      </c>
      <c r="K197" s="205">
        <v>35.66497453999989</v>
      </c>
      <c r="L197" s="205">
        <v>-29.458547679999867</v>
      </c>
      <c r="N197" s="205">
        <v>27.271229170000197</v>
      </c>
      <c r="O197" s="205">
        <v>27.01554090000002</v>
      </c>
      <c r="P197" s="205">
        <v>0.2556882700001779</v>
      </c>
      <c r="Q197" s="180"/>
      <c r="R197" s="205">
        <v>34.14178208000021</v>
      </c>
      <c r="S197" s="205">
        <v>7.68481141999996</v>
      </c>
      <c r="T197" s="205">
        <v>26.456970660000252</v>
      </c>
      <c r="V197" s="205">
        <v>15.625653960000363</v>
      </c>
      <c r="W197" s="205">
        <v>48.624842199999875</v>
      </c>
      <c r="X197" s="205">
        <v>-32.99918823999951</v>
      </c>
      <c r="Z197" s="205">
        <v>83.2450920700008</v>
      </c>
      <c r="AA197" s="205">
        <v>118.99016905999974</v>
      </c>
      <c r="AB197" s="180">
        <v>-35.74507698999895</v>
      </c>
    </row>
    <row r="198" spans="1:28" ht="12.75">
      <c r="A198" s="207"/>
      <c r="B198" s="207"/>
      <c r="C198" s="207"/>
      <c r="D198" s="207"/>
      <c r="E198" s="207"/>
      <c r="F198" s="207"/>
      <c r="G198" s="207"/>
      <c r="H198" s="207"/>
      <c r="I198" s="207"/>
      <c r="J198" s="207"/>
      <c r="K198" s="207"/>
      <c r="L198" s="207"/>
      <c r="M198" s="207"/>
      <c r="N198" s="207"/>
      <c r="O198" s="207"/>
      <c r="P198" s="207"/>
      <c r="Q198" s="207"/>
      <c r="R198" s="207"/>
      <c r="S198" s="207"/>
      <c r="T198" s="207"/>
      <c r="U198" s="207"/>
      <c r="V198" s="207"/>
      <c r="W198" s="207"/>
      <c r="X198" s="207"/>
      <c r="Y198" s="207"/>
      <c r="Z198" s="207"/>
      <c r="AA198" s="207"/>
      <c r="AB198" s="207"/>
    </row>
    <row r="199" spans="1:28" ht="12.75">
      <c r="A199" s="207"/>
      <c r="B199" s="207"/>
      <c r="C199" s="207"/>
      <c r="D199" s="207"/>
      <c r="E199" s="207"/>
      <c r="F199" s="207"/>
      <c r="G199" s="207"/>
      <c r="H199" s="207"/>
      <c r="I199" s="207"/>
      <c r="J199" s="207"/>
      <c r="K199" s="207"/>
      <c r="L199" s="207"/>
      <c r="M199" s="207"/>
      <c r="N199" s="207"/>
      <c r="O199" s="207"/>
      <c r="P199" s="207"/>
      <c r="Q199" s="207"/>
      <c r="R199" s="207"/>
      <c r="S199" s="207"/>
      <c r="T199" s="207"/>
      <c r="U199" s="207"/>
      <c r="V199" s="207"/>
      <c r="W199" s="207"/>
      <c r="X199" s="207"/>
      <c r="Y199" s="207"/>
      <c r="Z199" s="207"/>
      <c r="AA199" s="207"/>
      <c r="AB199" s="207"/>
    </row>
    <row r="200" spans="1:28" ht="12.75">
      <c r="A200" s="207"/>
      <c r="B200" s="207" t="s">
        <v>677</v>
      </c>
      <c r="C200" s="207"/>
      <c r="D200" s="207"/>
      <c r="E200" s="207"/>
      <c r="F200" s="207"/>
      <c r="G200" s="207"/>
      <c r="H200" s="207"/>
      <c r="I200" s="207"/>
      <c r="J200" s="207"/>
      <c r="K200" s="207"/>
      <c r="L200" s="207"/>
      <c r="M200" s="207"/>
      <c r="N200" s="207"/>
      <c r="O200" s="207"/>
      <c r="P200" s="207"/>
      <c r="Q200" s="207"/>
      <c r="R200" s="207"/>
      <c r="S200" s="207"/>
      <c r="T200" s="207"/>
      <c r="U200" s="207"/>
      <c r="V200" s="207"/>
      <c r="W200" s="207"/>
      <c r="X200" s="207"/>
      <c r="Y200" s="207"/>
      <c r="Z200" s="207"/>
      <c r="AA200" s="207"/>
      <c r="AB200" s="207"/>
    </row>
    <row r="201" spans="1:28" ht="12.75">
      <c r="A201" s="176"/>
      <c r="C201" s="207"/>
      <c r="D201" s="207"/>
      <c r="E201" s="207"/>
      <c r="F201" s="207"/>
      <c r="G201" s="207"/>
      <c r="H201" s="207"/>
      <c r="I201" s="207"/>
      <c r="J201" s="205"/>
      <c r="K201" s="205"/>
      <c r="L201" s="205"/>
      <c r="M201" s="176"/>
      <c r="N201" s="205"/>
      <c r="O201" s="205"/>
      <c r="P201" s="205"/>
      <c r="R201" s="205"/>
      <c r="S201" s="205"/>
      <c r="T201" s="205"/>
      <c r="U201" s="176"/>
      <c r="V201" s="205"/>
      <c r="W201" s="205"/>
      <c r="X201" s="205"/>
      <c r="Y201" s="176"/>
      <c r="Z201" s="205"/>
      <c r="AA201" s="205"/>
      <c r="AB201" s="205"/>
    </row>
    <row r="202" spans="1:28" ht="12.75">
      <c r="A202" s="176"/>
      <c r="B202" s="207"/>
      <c r="C202" s="207" t="s">
        <v>393</v>
      </c>
      <c r="D202" s="207" t="s">
        <v>107</v>
      </c>
      <c r="E202" s="207"/>
      <c r="F202" s="207"/>
      <c r="G202" s="207"/>
      <c r="H202" s="207"/>
      <c r="J202" s="205">
        <v>15.593</v>
      </c>
      <c r="K202" s="205">
        <v>31.7</v>
      </c>
      <c r="L202" s="205">
        <v>-16.107</v>
      </c>
      <c r="N202" s="205">
        <v>0</v>
      </c>
      <c r="O202" s="205">
        <v>89.6</v>
      </c>
      <c r="P202" s="205">
        <v>-89.6</v>
      </c>
      <c r="Q202" s="180"/>
      <c r="R202" s="205">
        <v>0</v>
      </c>
      <c r="S202" s="205">
        <v>39.8</v>
      </c>
      <c r="T202" s="205">
        <v>-39.8</v>
      </c>
      <c r="V202" s="205">
        <v>0</v>
      </c>
      <c r="W202" s="205">
        <v>38.3</v>
      </c>
      <c r="X202" s="205">
        <v>-38.3</v>
      </c>
      <c r="Z202" s="205">
        <v>15.593</v>
      </c>
      <c r="AA202" s="205">
        <v>199.4</v>
      </c>
      <c r="AB202" s="180">
        <v>-183.807</v>
      </c>
    </row>
    <row r="203" spans="1:28" ht="12.75">
      <c r="A203" s="176"/>
      <c r="B203" s="207"/>
      <c r="C203" s="207"/>
      <c r="D203" s="207" t="s">
        <v>108</v>
      </c>
      <c r="E203" s="207"/>
      <c r="F203" s="207"/>
      <c r="G203" s="207"/>
      <c r="H203" s="207"/>
      <c r="J203" s="205"/>
      <c r="K203" s="205"/>
      <c r="L203" s="205"/>
      <c r="N203" s="205"/>
      <c r="O203" s="205"/>
      <c r="P203" s="205"/>
      <c r="Q203" s="180"/>
      <c r="R203" s="205"/>
      <c r="S203" s="205"/>
      <c r="T203" s="205"/>
      <c r="V203" s="205"/>
      <c r="W203" s="205"/>
      <c r="X203" s="205"/>
      <c r="Z203" s="205"/>
      <c r="AA203" s="205"/>
      <c r="AB203" s="205"/>
    </row>
    <row r="204" spans="1:28" ht="12.75">
      <c r="A204" s="176"/>
      <c r="B204" s="207"/>
      <c r="C204" s="207"/>
      <c r="D204" s="207"/>
      <c r="E204" s="207"/>
      <c r="F204" s="207"/>
      <c r="G204" s="207"/>
      <c r="H204" s="207"/>
      <c r="J204" s="205"/>
      <c r="K204" s="205"/>
      <c r="L204" s="205"/>
      <c r="N204" s="205"/>
      <c r="O204" s="205"/>
      <c r="P204" s="205"/>
      <c r="Q204" s="180"/>
      <c r="R204" s="205"/>
      <c r="S204" s="205"/>
      <c r="T204" s="205"/>
      <c r="V204" s="205"/>
      <c r="W204" s="205"/>
      <c r="X204" s="205"/>
      <c r="Z204" s="205"/>
      <c r="AA204" s="205"/>
      <c r="AB204" s="205"/>
    </row>
    <row r="205" spans="1:28" ht="12.75">
      <c r="A205" s="176"/>
      <c r="B205" s="207"/>
      <c r="C205" s="207" t="s">
        <v>669</v>
      </c>
      <c r="D205" s="207" t="s">
        <v>109</v>
      </c>
      <c r="E205" s="207"/>
      <c r="F205" s="207"/>
      <c r="G205" s="207"/>
      <c r="H205" s="207"/>
      <c r="J205" s="205"/>
      <c r="K205" s="205">
        <v>850.7</v>
      </c>
      <c r="L205" s="205">
        <v>-850.7</v>
      </c>
      <c r="N205" s="205"/>
      <c r="O205" s="205">
        <v>-1012.9</v>
      </c>
      <c r="P205" s="205">
        <v>1012.9</v>
      </c>
      <c r="Q205" s="180"/>
      <c r="R205" s="205"/>
      <c r="S205" s="205">
        <v>149.9</v>
      </c>
      <c r="T205" s="205">
        <v>-149.9</v>
      </c>
      <c r="V205" s="205"/>
      <c r="W205" s="205">
        <v>59.2</v>
      </c>
      <c r="X205" s="205">
        <v>-59.2</v>
      </c>
      <c r="Z205" s="205"/>
      <c r="AA205" s="205">
        <v>2072.7</v>
      </c>
      <c r="AB205" s="180">
        <v>-2072.7</v>
      </c>
    </row>
    <row r="206" spans="1:28" ht="12.75">
      <c r="A206" s="176"/>
      <c r="B206" s="207"/>
      <c r="C206" s="207"/>
      <c r="D206" s="207"/>
      <c r="E206" s="207" t="s">
        <v>110</v>
      </c>
      <c r="F206" s="207"/>
      <c r="G206" s="207"/>
      <c r="H206" s="207"/>
      <c r="J206" s="205"/>
      <c r="K206" s="205">
        <v>0</v>
      </c>
      <c r="L206" s="205">
        <v>0</v>
      </c>
      <c r="N206" s="205"/>
      <c r="O206" s="205">
        <v>0</v>
      </c>
      <c r="P206" s="205">
        <v>0</v>
      </c>
      <c r="Q206" s="180"/>
      <c r="R206" s="205"/>
      <c r="S206" s="205">
        <v>0</v>
      </c>
      <c r="T206" s="205">
        <v>0</v>
      </c>
      <c r="V206" s="205"/>
      <c r="W206" s="205">
        <v>0</v>
      </c>
      <c r="X206" s="205">
        <v>0</v>
      </c>
      <c r="Z206" s="205"/>
      <c r="AA206" s="205">
        <v>0</v>
      </c>
      <c r="AB206" s="180">
        <v>0</v>
      </c>
    </row>
    <row r="207" spans="1:28" ht="12.75">
      <c r="A207" s="176"/>
      <c r="B207" s="207"/>
      <c r="C207" s="207"/>
      <c r="D207" s="207"/>
      <c r="E207" s="207" t="s">
        <v>476</v>
      </c>
      <c r="F207" s="207"/>
      <c r="G207" s="207"/>
      <c r="H207" s="207"/>
      <c r="J207" s="205"/>
      <c r="K207" s="205">
        <v>0</v>
      </c>
      <c r="L207" s="205">
        <v>0</v>
      </c>
      <c r="N207" s="205"/>
      <c r="O207" s="205">
        <v>0.2</v>
      </c>
      <c r="P207" s="205">
        <v>-0.2</v>
      </c>
      <c r="Q207" s="180"/>
      <c r="R207" s="205"/>
      <c r="S207" s="205">
        <v>0</v>
      </c>
      <c r="T207" s="205">
        <v>0</v>
      </c>
      <c r="V207" s="205"/>
      <c r="W207" s="205">
        <v>0</v>
      </c>
      <c r="X207" s="205">
        <v>0</v>
      </c>
      <c r="Z207" s="205"/>
      <c r="AA207" s="205">
        <v>0.2</v>
      </c>
      <c r="AB207" s="180">
        <v>-0.2</v>
      </c>
    </row>
    <row r="208" spans="1:28" ht="12.75">
      <c r="A208" s="176"/>
      <c r="B208" s="207"/>
      <c r="C208" s="207"/>
      <c r="D208" s="207"/>
      <c r="E208" s="207" t="s">
        <v>112</v>
      </c>
      <c r="F208" s="207"/>
      <c r="G208" s="207"/>
      <c r="H208" s="207"/>
      <c r="J208" s="205"/>
      <c r="K208" s="205">
        <v>810</v>
      </c>
      <c r="L208" s="205">
        <v>-810</v>
      </c>
      <c r="N208" s="205"/>
      <c r="O208" s="205">
        <v>971.5</v>
      </c>
      <c r="P208" s="205">
        <v>-971.5</v>
      </c>
      <c r="Q208" s="180"/>
      <c r="R208" s="205"/>
      <c r="S208" s="205">
        <v>143.8</v>
      </c>
      <c r="T208" s="205">
        <v>-143.8</v>
      </c>
      <c r="V208" s="205"/>
      <c r="W208" s="205">
        <v>50</v>
      </c>
      <c r="X208" s="205">
        <v>-50</v>
      </c>
      <c r="Z208" s="205"/>
      <c r="AA208" s="205">
        <v>1975.3</v>
      </c>
      <c r="AB208" s="180">
        <v>-1975.3</v>
      </c>
    </row>
    <row r="209" spans="1:28" ht="12.75">
      <c r="A209" s="176"/>
      <c r="B209" s="207"/>
      <c r="C209" s="207"/>
      <c r="D209" s="207"/>
      <c r="E209" s="207" t="s">
        <v>113</v>
      </c>
      <c r="F209" s="207"/>
      <c r="G209" s="207"/>
      <c r="H209" s="207"/>
      <c r="J209" s="205"/>
      <c r="K209" s="205">
        <v>40.7</v>
      </c>
      <c r="L209" s="205">
        <v>-40.7</v>
      </c>
      <c r="N209" s="205"/>
      <c r="O209" s="205">
        <v>41.2</v>
      </c>
      <c r="P209" s="205">
        <v>-41.2</v>
      </c>
      <c r="Q209" s="180"/>
      <c r="R209" s="205"/>
      <c r="S209" s="205">
        <v>6.1</v>
      </c>
      <c r="T209" s="205">
        <v>-6.1</v>
      </c>
      <c r="V209" s="205"/>
      <c r="W209" s="205">
        <v>9.2</v>
      </c>
      <c r="X209" s="205">
        <v>-9.2</v>
      </c>
      <c r="Z209" s="205"/>
      <c r="AA209" s="205">
        <v>97.2</v>
      </c>
      <c r="AB209" s="180">
        <v>-97.2</v>
      </c>
    </row>
    <row r="210" spans="1:28" ht="12.75">
      <c r="A210" s="176"/>
      <c r="B210" s="207"/>
      <c r="C210" s="207"/>
      <c r="D210" s="207"/>
      <c r="E210" s="207"/>
      <c r="F210" s="207" t="s">
        <v>61</v>
      </c>
      <c r="G210" s="207"/>
      <c r="H210" s="207"/>
      <c r="J210" s="205"/>
      <c r="K210" s="205">
        <v>0</v>
      </c>
      <c r="L210" s="205">
        <v>0</v>
      </c>
      <c r="N210" s="205"/>
      <c r="O210" s="205">
        <v>0</v>
      </c>
      <c r="P210" s="205">
        <v>0</v>
      </c>
      <c r="Q210" s="180"/>
      <c r="R210" s="205"/>
      <c r="S210" s="205">
        <v>3.2</v>
      </c>
      <c r="T210" s="205">
        <v>-3.2</v>
      </c>
      <c r="V210" s="205"/>
      <c r="W210" s="205">
        <v>0</v>
      </c>
      <c r="X210" s="205">
        <v>0</v>
      </c>
      <c r="Z210" s="205"/>
      <c r="AA210" s="205">
        <v>3.2</v>
      </c>
      <c r="AB210" s="180">
        <v>-3.2</v>
      </c>
    </row>
    <row r="211" spans="1:28" ht="12.75">
      <c r="A211" s="176"/>
      <c r="B211" s="207"/>
      <c r="C211" s="207"/>
      <c r="D211" s="207"/>
      <c r="E211" s="207"/>
      <c r="F211" s="207" t="s">
        <v>62</v>
      </c>
      <c r="G211" s="207"/>
      <c r="H211" s="207"/>
      <c r="J211" s="205"/>
      <c r="K211" s="205">
        <v>40.7</v>
      </c>
      <c r="L211" s="205">
        <v>-40.7</v>
      </c>
      <c r="N211" s="205"/>
      <c r="O211" s="205">
        <v>41.2</v>
      </c>
      <c r="P211" s="205">
        <v>-41.2</v>
      </c>
      <c r="Q211" s="180"/>
      <c r="R211" s="205"/>
      <c r="S211" s="205">
        <v>2.9</v>
      </c>
      <c r="T211" s="205">
        <v>-2.9</v>
      </c>
      <c r="V211" s="205"/>
      <c r="W211" s="205">
        <v>9.2</v>
      </c>
      <c r="X211" s="205">
        <v>-9.2</v>
      </c>
      <c r="Z211" s="205"/>
      <c r="AA211" s="205">
        <v>94</v>
      </c>
      <c r="AB211" s="180">
        <v>-94</v>
      </c>
    </row>
    <row r="212" spans="1:28" ht="12.75">
      <c r="A212" s="206"/>
      <c r="B212" s="208"/>
      <c r="C212" s="208"/>
      <c r="D212" s="208"/>
      <c r="E212" s="208"/>
      <c r="F212" s="208"/>
      <c r="G212" s="208"/>
      <c r="H212" s="208"/>
      <c r="I212" s="208"/>
      <c r="J212" s="206"/>
      <c r="K212" s="206"/>
      <c r="L212" s="206"/>
      <c r="M212" s="206"/>
      <c r="N212" s="206"/>
      <c r="O212" s="206"/>
      <c r="P212" s="206"/>
      <c r="Q212" s="206"/>
      <c r="R212" s="206"/>
      <c r="S212" s="206"/>
      <c r="T212" s="206"/>
      <c r="U212" s="206"/>
      <c r="V212" s="206"/>
      <c r="W212" s="206"/>
      <c r="X212" s="206"/>
      <c r="Y212" s="206"/>
      <c r="Z212" s="206"/>
      <c r="AA212" s="206"/>
      <c r="AB212" s="206"/>
    </row>
  </sheetData>
  <printOptions horizontalCentered="1"/>
  <pageMargins left="0.1968503937007874" right="0.15748031496062992" top="0.25" bottom="1" header="0" footer="0"/>
  <pageSetup fitToHeight="0" fitToWidth="0" horizontalDpi="300" verticalDpi="300" orientation="landscape" scale="66" r:id="rId1"/>
  <rowBreaks count="2" manualBreakCount="2">
    <brk id="84" max="27" man="1"/>
    <brk id="197" max="27" man="1"/>
  </rowBreaks>
</worksheet>
</file>

<file path=xl/worksheets/sheet13.xml><?xml version="1.0" encoding="utf-8"?>
<worksheet xmlns="http://schemas.openxmlformats.org/spreadsheetml/2006/main" xmlns:r="http://schemas.openxmlformats.org/officeDocument/2006/relationships">
  <dimension ref="A1:M27"/>
  <sheetViews>
    <sheetView zoomScale="75" zoomScaleNormal="75" zoomScaleSheetLayoutView="75" workbookViewId="0" topLeftCell="A1">
      <selection activeCell="A1" sqref="A1"/>
    </sheetView>
  </sheetViews>
  <sheetFormatPr defaultColWidth="11.421875" defaultRowHeight="12.75"/>
  <cols>
    <col min="1" max="1" width="2.57421875" style="25" customWidth="1"/>
    <col min="2" max="2" width="3.421875" style="25" customWidth="1"/>
    <col min="3" max="3" width="2.28125" style="25" customWidth="1"/>
    <col min="4" max="4" width="24.7109375" style="25" customWidth="1"/>
    <col min="5" max="5" width="3.57421875" style="25" customWidth="1"/>
    <col min="6" max="9" width="11.421875" style="25" customWidth="1"/>
    <col min="10" max="11" width="11.421875" style="156" customWidth="1"/>
    <col min="12" max="12" width="8.140625" style="156" customWidth="1"/>
    <col min="13" max="16384" width="11.421875" style="156" customWidth="1"/>
  </cols>
  <sheetData>
    <row r="1" spans="1:9" ht="12.75">
      <c r="A1" s="156"/>
      <c r="B1" s="156" t="s">
        <v>679</v>
      </c>
      <c r="C1" s="156"/>
      <c r="D1" s="156"/>
      <c r="E1" s="156"/>
      <c r="F1" s="156"/>
      <c r="G1" s="156"/>
      <c r="H1" s="156"/>
      <c r="I1" s="156"/>
    </row>
    <row r="2" spans="2:10" s="293" customFormat="1" ht="12" customHeight="1">
      <c r="B2" s="294" t="s">
        <v>699</v>
      </c>
      <c r="C2" s="294"/>
      <c r="D2" s="294"/>
      <c r="E2" s="294"/>
      <c r="F2" s="294"/>
      <c r="G2" s="294"/>
      <c r="H2" s="294"/>
      <c r="I2" s="294"/>
      <c r="J2" s="294"/>
    </row>
    <row r="3" spans="1:10" s="293" customFormat="1" ht="12" customHeight="1">
      <c r="A3" s="295"/>
      <c r="B3" s="187" t="s">
        <v>731</v>
      </c>
      <c r="C3" s="187"/>
      <c r="D3" s="187"/>
      <c r="E3" s="187"/>
      <c r="F3" s="187"/>
      <c r="G3" s="187"/>
      <c r="H3" s="187"/>
      <c r="I3" s="187"/>
      <c r="J3" s="187"/>
    </row>
    <row r="4" spans="2:10" s="293" customFormat="1" ht="12" customHeight="1">
      <c r="B4" s="187" t="s">
        <v>0</v>
      </c>
      <c r="C4" s="187"/>
      <c r="D4" s="187"/>
      <c r="E4" s="187"/>
      <c r="F4" s="187"/>
      <c r="G4" s="187"/>
      <c r="H4" s="187"/>
      <c r="I4" s="187"/>
      <c r="J4" s="187"/>
    </row>
    <row r="5" s="293" customFormat="1" ht="12" customHeight="1"/>
    <row r="6" spans="2:9" s="293" customFormat="1" ht="12" customHeight="1">
      <c r="B6" s="296"/>
      <c r="C6" s="296"/>
      <c r="D6" s="296"/>
      <c r="E6" s="296"/>
      <c r="F6" s="296"/>
      <c r="G6" s="296"/>
      <c r="H6" s="296"/>
      <c r="I6" s="296"/>
    </row>
    <row r="7" spans="6:9" s="293" customFormat="1" ht="12" customHeight="1">
      <c r="F7" s="396" t="s">
        <v>455</v>
      </c>
      <c r="G7" s="396"/>
      <c r="H7" s="396"/>
      <c r="I7" s="396"/>
    </row>
    <row r="8" spans="2:10" s="293" customFormat="1" ht="12" customHeight="1">
      <c r="B8" s="41" t="s">
        <v>1</v>
      </c>
      <c r="C8" s="41"/>
      <c r="D8" s="297"/>
      <c r="E8" s="297"/>
      <c r="F8" s="302" t="s">
        <v>347</v>
      </c>
      <c r="G8" s="302" t="s">
        <v>348</v>
      </c>
      <c r="H8" s="302" t="s">
        <v>349</v>
      </c>
      <c r="I8" s="302" t="s">
        <v>350</v>
      </c>
      <c r="J8" s="297"/>
    </row>
    <row r="9" spans="2:10" s="293" customFormat="1" ht="12" customHeight="1">
      <c r="B9" s="223"/>
      <c r="C9" s="298"/>
      <c r="D9" s="298"/>
      <c r="E9" s="298"/>
      <c r="F9" s="301"/>
      <c r="G9" s="301"/>
      <c r="H9" s="301"/>
      <c r="I9" s="301"/>
      <c r="J9" s="297"/>
    </row>
    <row r="10" spans="6:10" s="293" customFormat="1" ht="12" customHeight="1">
      <c r="F10" s="297"/>
      <c r="G10" s="297"/>
      <c r="H10" s="297"/>
      <c r="I10" s="297"/>
      <c r="J10" s="297"/>
    </row>
    <row r="11" spans="1:12" ht="12.75">
      <c r="A11" s="156"/>
      <c r="B11" s="299" t="s">
        <v>351</v>
      </c>
      <c r="C11" s="299"/>
      <c r="D11" s="299"/>
      <c r="E11" s="156"/>
      <c r="F11" s="192">
        <v>15389.6964398</v>
      </c>
      <c r="G11" s="192">
        <v>17896.50526943</v>
      </c>
      <c r="H11" s="192">
        <v>16319.757519199999</v>
      </c>
      <c r="I11" s="192">
        <v>16910.10467372</v>
      </c>
      <c r="L11" s="193"/>
    </row>
    <row r="12" spans="1:9" ht="12.75">
      <c r="A12" s="156"/>
      <c r="B12" s="293"/>
      <c r="C12" s="293"/>
      <c r="D12" s="293"/>
      <c r="E12" s="156"/>
      <c r="F12" s="193"/>
      <c r="G12" s="193"/>
      <c r="H12" s="193"/>
      <c r="I12" s="193"/>
    </row>
    <row r="13" spans="1:9" ht="12.75">
      <c r="A13" s="156"/>
      <c r="B13" s="293"/>
      <c r="C13" s="293"/>
      <c r="D13" s="293"/>
      <c r="E13" s="156"/>
      <c r="F13" s="193"/>
      <c r="G13" s="193"/>
      <c r="H13" s="193"/>
      <c r="I13" s="193"/>
    </row>
    <row r="14" spans="1:12" ht="12.75">
      <c r="A14" s="156"/>
      <c r="B14" s="299"/>
      <c r="C14" s="300" t="s">
        <v>352</v>
      </c>
      <c r="D14" s="299"/>
      <c r="E14" s="156"/>
      <c r="F14" s="192">
        <v>4.580549349999999</v>
      </c>
      <c r="G14" s="192">
        <v>4.764897820000001</v>
      </c>
      <c r="H14" s="192">
        <v>4.72972233</v>
      </c>
      <c r="I14" s="192">
        <v>5.4218138399999996</v>
      </c>
      <c r="L14" s="193"/>
    </row>
    <row r="15" spans="1:9" ht="12.75">
      <c r="A15" s="156"/>
      <c r="B15" s="299"/>
      <c r="C15" s="300"/>
      <c r="D15" s="299"/>
      <c r="E15" s="156"/>
      <c r="F15" s="192"/>
      <c r="G15" s="192"/>
      <c r="H15" s="192"/>
      <c r="I15" s="192"/>
    </row>
    <row r="16" spans="1:12" ht="12.75">
      <c r="A16" s="156"/>
      <c r="B16" s="299"/>
      <c r="C16" s="300" t="s">
        <v>67</v>
      </c>
      <c r="D16" s="299"/>
      <c r="E16" s="156"/>
      <c r="F16" s="192">
        <v>54.08234</v>
      </c>
      <c r="G16" s="192">
        <v>53.43933833</v>
      </c>
      <c r="H16" s="192">
        <v>53.81804036</v>
      </c>
      <c r="I16" s="192">
        <v>53.41341842</v>
      </c>
      <c r="L16" s="193"/>
    </row>
    <row r="17" spans="1:9" ht="12.75">
      <c r="A17" s="156"/>
      <c r="B17" s="299"/>
      <c r="C17" s="300"/>
      <c r="D17" s="299"/>
      <c r="E17" s="156"/>
      <c r="F17" s="192"/>
      <c r="G17" s="192"/>
      <c r="H17" s="192"/>
      <c r="I17" s="192"/>
    </row>
    <row r="18" spans="1:12" ht="12.75">
      <c r="A18" s="156"/>
      <c r="B18" s="299"/>
      <c r="C18" s="300" t="s">
        <v>353</v>
      </c>
      <c r="D18" s="299"/>
      <c r="E18" s="156"/>
      <c r="F18" s="192">
        <v>113.60408515000012</v>
      </c>
      <c r="G18" s="192">
        <v>100.32600602999985</v>
      </c>
      <c r="H18" s="192">
        <v>89.96044784999991</v>
      </c>
      <c r="I18" s="192">
        <v>88.40023951999997</v>
      </c>
      <c r="L18" s="193"/>
    </row>
    <row r="19" spans="1:9" ht="12.75">
      <c r="A19" s="156"/>
      <c r="B19" s="299"/>
      <c r="C19" s="300"/>
      <c r="D19" s="299"/>
      <c r="E19" s="156"/>
      <c r="F19" s="192"/>
      <c r="G19" s="192"/>
      <c r="H19" s="192"/>
      <c r="I19" s="192"/>
    </row>
    <row r="20" spans="1:12" ht="12.75">
      <c r="A20" s="156"/>
      <c r="B20" s="299"/>
      <c r="C20" s="300" t="s">
        <v>69</v>
      </c>
      <c r="D20" s="299"/>
      <c r="E20" s="156"/>
      <c r="F20" s="192">
        <v>15156.09871948</v>
      </c>
      <c r="G20" s="192">
        <v>17676.8999697</v>
      </c>
      <c r="H20" s="192">
        <v>16136.63122177</v>
      </c>
      <c r="I20" s="192">
        <v>16695.25192681</v>
      </c>
      <c r="L20" s="193"/>
    </row>
    <row r="21" spans="1:12" ht="12.75">
      <c r="A21" s="156"/>
      <c r="B21" s="293"/>
      <c r="C21" s="293"/>
      <c r="D21" s="297" t="s">
        <v>354</v>
      </c>
      <c r="E21" s="156"/>
      <c r="F21" s="193">
        <v>7036.531616209999</v>
      </c>
      <c r="G21" s="193">
        <v>9391.1489697</v>
      </c>
      <c r="H21" s="193">
        <v>7721.845381080003</v>
      </c>
      <c r="I21" s="193">
        <v>7184.19566628</v>
      </c>
      <c r="L21" s="193"/>
    </row>
    <row r="22" spans="1:12" ht="12.75">
      <c r="A22" s="156"/>
      <c r="B22" s="293"/>
      <c r="C22" s="293"/>
      <c r="D22" s="297" t="s">
        <v>71</v>
      </c>
      <c r="E22" s="156"/>
      <c r="F22" s="193">
        <v>8119.56710327</v>
      </c>
      <c r="G22" s="193">
        <v>8285.751</v>
      </c>
      <c r="H22" s="193">
        <v>8414.785840689998</v>
      </c>
      <c r="I22" s="193">
        <v>9511.056260529998</v>
      </c>
      <c r="L22" s="193"/>
    </row>
    <row r="23" spans="1:9" ht="12.75">
      <c r="A23" s="156"/>
      <c r="B23" s="293"/>
      <c r="C23" s="293"/>
      <c r="D23" s="297"/>
      <c r="E23" s="156"/>
      <c r="F23" s="193"/>
      <c r="G23" s="193"/>
      <c r="H23" s="193"/>
      <c r="I23" s="193"/>
    </row>
    <row r="24" spans="1:12" ht="12.75">
      <c r="A24" s="156"/>
      <c r="B24" s="299"/>
      <c r="C24" s="300" t="s">
        <v>355</v>
      </c>
      <c r="D24" s="299"/>
      <c r="E24" s="156"/>
      <c r="F24" s="192">
        <v>61.33074582</v>
      </c>
      <c r="G24" s="192">
        <v>61.075057550000004</v>
      </c>
      <c r="H24" s="192">
        <v>34.61808689</v>
      </c>
      <c r="I24" s="192">
        <v>67.61727513000001</v>
      </c>
      <c r="L24" s="193"/>
    </row>
    <row r="25" spans="1:13" ht="12.75">
      <c r="A25" s="156"/>
      <c r="B25" s="156"/>
      <c r="C25" s="156"/>
      <c r="D25" s="156"/>
      <c r="E25" s="156"/>
      <c r="F25" s="193"/>
      <c r="G25" s="193"/>
      <c r="H25" s="193"/>
      <c r="I25" s="193"/>
      <c r="J25" s="193"/>
      <c r="K25" s="193"/>
      <c r="L25" s="193"/>
      <c r="M25" s="193"/>
    </row>
    <row r="26" spans="1:9" ht="12.75">
      <c r="A26" s="156"/>
      <c r="B26" s="298"/>
      <c r="C26" s="298"/>
      <c r="D26" s="298"/>
      <c r="E26" s="298"/>
      <c r="F26" s="298"/>
      <c r="G26" s="298"/>
      <c r="H26" s="298"/>
      <c r="I26" s="298"/>
    </row>
    <row r="27" spans="1:9" ht="12.75">
      <c r="A27" s="156"/>
      <c r="B27" s="293"/>
      <c r="C27" s="293"/>
      <c r="D27" s="293"/>
      <c r="E27" s="293"/>
      <c r="F27" s="293"/>
      <c r="G27" s="293"/>
      <c r="H27" s="293"/>
      <c r="I27" s="293"/>
    </row>
  </sheetData>
  <mergeCells count="1">
    <mergeCell ref="F7:I7"/>
  </mergeCells>
  <printOptions horizontalCentered="1"/>
  <pageMargins left="0.75" right="0.75" top="0.48" bottom="1" header="1.1811023622047245" footer="0"/>
  <pageSetup fitToHeight="0" fitToWidth="0" horizontalDpi="300" verticalDpi="300" orientation="landscape" scale="75" r:id="rId1"/>
</worksheet>
</file>

<file path=xl/worksheets/sheet14.xml><?xml version="1.0" encoding="utf-8"?>
<worksheet xmlns="http://schemas.openxmlformats.org/spreadsheetml/2006/main" xmlns:r="http://schemas.openxmlformats.org/officeDocument/2006/relationships">
  <dimension ref="A1:O29"/>
  <sheetViews>
    <sheetView zoomScale="75" zoomScaleNormal="75" zoomScaleSheetLayoutView="75" workbookViewId="0" topLeftCell="A1">
      <selection activeCell="A1" sqref="A1"/>
    </sheetView>
  </sheetViews>
  <sheetFormatPr defaultColWidth="11.421875" defaultRowHeight="12.75"/>
  <cols>
    <col min="1" max="1" width="2.57421875" style="25" customWidth="1"/>
    <col min="2" max="2" width="3.421875" style="25" customWidth="1"/>
    <col min="3" max="3" width="2.28125" style="25" customWidth="1"/>
    <col min="4" max="4" width="29.421875" style="25" customWidth="1"/>
    <col min="5" max="5" width="3.57421875" style="25" customWidth="1"/>
    <col min="6" max="10" width="11.421875" style="25" customWidth="1"/>
    <col min="11" max="12" width="11.421875" style="156" customWidth="1"/>
    <col min="13" max="13" width="8.140625" style="156" customWidth="1"/>
    <col min="14" max="16384" width="11.421875" style="156" customWidth="1"/>
  </cols>
  <sheetData>
    <row r="1" spans="1:10" ht="12.75">
      <c r="A1" s="156"/>
      <c r="B1" s="230" t="s">
        <v>680</v>
      </c>
      <c r="C1" s="230"/>
      <c r="D1" s="230"/>
      <c r="E1" s="230"/>
      <c r="F1" s="230"/>
      <c r="G1" s="230"/>
      <c r="H1" s="230"/>
      <c r="I1" s="230"/>
      <c r="J1" s="230"/>
    </row>
    <row r="2" spans="2:10" s="293" customFormat="1" ht="12" customHeight="1">
      <c r="B2" s="294" t="s">
        <v>700</v>
      </c>
      <c r="C2" s="294"/>
      <c r="D2" s="294"/>
      <c r="E2" s="294"/>
      <c r="F2" s="294"/>
      <c r="G2" s="294"/>
      <c r="H2" s="294"/>
      <c r="I2" s="294"/>
      <c r="J2" s="294"/>
    </row>
    <row r="3" spans="2:10" s="293" customFormat="1" ht="12" customHeight="1">
      <c r="B3" s="187" t="s">
        <v>0</v>
      </c>
      <c r="C3" s="187"/>
      <c r="D3" s="187"/>
      <c r="E3" s="187"/>
      <c r="F3" s="187"/>
      <c r="G3" s="187"/>
      <c r="H3" s="187"/>
      <c r="I3" s="187"/>
      <c r="J3" s="187"/>
    </row>
    <row r="4" spans="2:10" s="293" customFormat="1" ht="12" customHeight="1">
      <c r="B4" s="303"/>
      <c r="C4" s="303"/>
      <c r="D4" s="303"/>
      <c r="E4" s="303"/>
      <c r="F4" s="303"/>
      <c r="G4" s="303"/>
      <c r="H4" s="303"/>
      <c r="I4" s="303"/>
      <c r="J4" s="303"/>
    </row>
    <row r="5" spans="2:10" s="293" customFormat="1" ht="12" customHeight="1">
      <c r="B5" s="296"/>
      <c r="C5" s="296"/>
      <c r="D5" s="296"/>
      <c r="E5" s="296"/>
      <c r="F5" s="296"/>
      <c r="G5" s="296"/>
      <c r="H5" s="296"/>
      <c r="I5" s="296"/>
      <c r="J5" s="296"/>
    </row>
    <row r="6" spans="2:10" s="293" customFormat="1" ht="12" customHeight="1">
      <c r="B6" s="41"/>
      <c r="C6" s="41"/>
      <c r="D6" s="297"/>
      <c r="E6" s="297"/>
      <c r="F6" s="304" t="s">
        <v>455</v>
      </c>
      <c r="G6" s="305"/>
      <c r="H6" s="305"/>
      <c r="I6" s="305"/>
      <c r="J6" s="306" t="s">
        <v>42</v>
      </c>
    </row>
    <row r="7" spans="2:10" s="293" customFormat="1" ht="12" customHeight="1">
      <c r="B7" s="297"/>
      <c r="C7" s="297" t="s">
        <v>1</v>
      </c>
      <c r="D7" s="297"/>
      <c r="E7" s="297"/>
      <c r="F7" s="302" t="s">
        <v>347</v>
      </c>
      <c r="G7" s="302" t="s">
        <v>348</v>
      </c>
      <c r="H7" s="302" t="s">
        <v>349</v>
      </c>
      <c r="I7" s="302" t="s">
        <v>350</v>
      </c>
      <c r="J7" s="306"/>
    </row>
    <row r="8" spans="2:10" s="293" customFormat="1" ht="12" customHeight="1">
      <c r="B8" s="298"/>
      <c r="C8" s="298"/>
      <c r="D8" s="298"/>
      <c r="E8" s="298"/>
      <c r="F8" s="307"/>
      <c r="G8" s="307"/>
      <c r="H8" s="307"/>
      <c r="I8" s="307"/>
      <c r="J8" s="308"/>
    </row>
    <row r="9" spans="6:10" s="293" customFormat="1" ht="12" customHeight="1">
      <c r="F9" s="297"/>
      <c r="G9" s="297"/>
      <c r="H9" s="297"/>
      <c r="I9" s="297"/>
      <c r="J9" s="297"/>
    </row>
    <row r="10" spans="1:13" ht="12.75">
      <c r="A10" s="156"/>
      <c r="B10" s="299" t="s">
        <v>351</v>
      </c>
      <c r="C10" s="299"/>
      <c r="D10" s="299"/>
      <c r="E10" s="156"/>
      <c r="F10" s="192">
        <v>4122.214318580952</v>
      </c>
      <c r="G10" s="192">
        <v>-2538.0713077085115</v>
      </c>
      <c r="H10" s="192">
        <v>1951.523496277412</v>
      </c>
      <c r="I10" s="192">
        <v>-321.52439506369876</v>
      </c>
      <c r="J10" s="192">
        <v>3214.1421120861537</v>
      </c>
      <c r="M10" s="193"/>
    </row>
    <row r="11" spans="1:10" ht="12.75">
      <c r="A11" s="156"/>
      <c r="B11" s="293"/>
      <c r="C11" s="293"/>
      <c r="D11" s="293"/>
      <c r="E11" s="156"/>
      <c r="F11" s="193"/>
      <c r="G11" s="193"/>
      <c r="H11" s="193"/>
      <c r="I11" s="193"/>
      <c r="J11" s="193"/>
    </row>
    <row r="12" spans="1:10" ht="12.75">
      <c r="A12" s="156"/>
      <c r="B12" s="293"/>
      <c r="C12" s="293"/>
      <c r="D12" s="293"/>
      <c r="E12" s="156"/>
      <c r="F12" s="193"/>
      <c r="G12" s="193"/>
      <c r="H12" s="193"/>
      <c r="I12" s="193"/>
      <c r="J12" s="193"/>
    </row>
    <row r="13" spans="1:13" ht="12.75">
      <c r="A13" s="156"/>
      <c r="B13" s="299"/>
      <c r="C13" s="300" t="s">
        <v>352</v>
      </c>
      <c r="D13" s="299"/>
      <c r="E13" s="156"/>
      <c r="F13" s="192">
        <v>0</v>
      </c>
      <c r="G13" s="192">
        <v>0</v>
      </c>
      <c r="H13" s="192">
        <v>0</v>
      </c>
      <c r="I13" s="192">
        <v>0</v>
      </c>
      <c r="J13" s="192">
        <v>0</v>
      </c>
      <c r="M13" s="193"/>
    </row>
    <row r="14" spans="1:10" ht="12.75">
      <c r="A14" s="156"/>
      <c r="B14" s="299"/>
      <c r="C14" s="300"/>
      <c r="D14" s="299"/>
      <c r="E14" s="156"/>
      <c r="F14" s="193"/>
      <c r="G14" s="193"/>
      <c r="H14" s="193"/>
      <c r="I14" s="193"/>
      <c r="J14" s="193"/>
    </row>
    <row r="15" spans="1:13" ht="12.75">
      <c r="A15" s="156"/>
      <c r="B15" s="299"/>
      <c r="C15" s="300" t="s">
        <v>67</v>
      </c>
      <c r="D15" s="299"/>
      <c r="E15" s="156"/>
      <c r="F15" s="192">
        <v>0.7337323497579291</v>
      </c>
      <c r="G15" s="192">
        <v>0.8368598966903846</v>
      </c>
      <c r="H15" s="192">
        <v>1.054211854220057</v>
      </c>
      <c r="I15" s="192">
        <v>1.168500338362037</v>
      </c>
      <c r="J15" s="192">
        <v>3.7933044390304076</v>
      </c>
      <c r="M15" s="193"/>
    </row>
    <row r="16" spans="1:10" ht="12.75">
      <c r="A16" s="156"/>
      <c r="B16" s="299"/>
      <c r="C16" s="300"/>
      <c r="D16" s="299"/>
      <c r="E16" s="156"/>
      <c r="F16" s="193"/>
      <c r="G16" s="193"/>
      <c r="H16" s="193"/>
      <c r="I16" s="193"/>
      <c r="J16" s="193"/>
    </row>
    <row r="17" spans="1:13" ht="12.75">
      <c r="A17" s="156"/>
      <c r="B17" s="299"/>
      <c r="C17" s="300" t="s">
        <v>353</v>
      </c>
      <c r="D17" s="299"/>
      <c r="E17" s="156"/>
      <c r="F17" s="192">
        <v>0.044493940920347086</v>
      </c>
      <c r="G17" s="192">
        <v>13.77392377234355</v>
      </c>
      <c r="H17" s="192">
        <v>12.895128438324036</v>
      </c>
      <c r="I17" s="192">
        <v>2.832821937594872</v>
      </c>
      <c r="J17" s="192">
        <v>29.546368089182806</v>
      </c>
      <c r="M17" s="193"/>
    </row>
    <row r="18" spans="1:10" ht="12.75">
      <c r="A18" s="156"/>
      <c r="B18" s="299"/>
      <c r="C18" s="300"/>
      <c r="D18" s="299"/>
      <c r="E18" s="156"/>
      <c r="F18" s="193"/>
      <c r="G18" s="193"/>
      <c r="H18" s="193"/>
      <c r="I18" s="193"/>
      <c r="J18" s="193"/>
    </row>
    <row r="19" spans="1:13" ht="12.75">
      <c r="A19" s="156"/>
      <c r="B19" s="299"/>
      <c r="C19" s="300" t="s">
        <v>69</v>
      </c>
      <c r="D19" s="299"/>
      <c r="E19" s="156"/>
      <c r="F19" s="192">
        <v>4150.894639970274</v>
      </c>
      <c r="G19" s="192">
        <v>-2552.9377796475455</v>
      </c>
      <c r="H19" s="192">
        <v>1911.1171853248677</v>
      </c>
      <c r="I19" s="192">
        <v>-292.52652909965616</v>
      </c>
      <c r="J19" s="192">
        <v>3216.5475165479397</v>
      </c>
      <c r="M19" s="193"/>
    </row>
    <row r="20" spans="1:13" ht="12.75">
      <c r="A20" s="156"/>
      <c r="B20" s="293"/>
      <c r="C20" s="293"/>
      <c r="D20" s="297" t="s">
        <v>354</v>
      </c>
      <c r="E20" s="156"/>
      <c r="F20" s="193">
        <v>3746.1476454927624</v>
      </c>
      <c r="G20" s="193">
        <v>-2376.2692336613263</v>
      </c>
      <c r="H20" s="193">
        <v>1806.8426417658484</v>
      </c>
      <c r="I20" s="193">
        <v>610.6452587399009</v>
      </c>
      <c r="J20" s="193">
        <v>3787.3663123371853</v>
      </c>
      <c r="M20" s="193"/>
    </row>
    <row r="21" spans="1:13" ht="12.75">
      <c r="A21" s="156"/>
      <c r="B21" s="293"/>
      <c r="C21" s="293"/>
      <c r="D21" s="297" t="s">
        <v>71</v>
      </c>
      <c r="E21" s="156"/>
      <c r="F21" s="193">
        <v>404.7469944775114</v>
      </c>
      <c r="G21" s="193">
        <v>-176.66854598621944</v>
      </c>
      <c r="H21" s="193">
        <v>104.27454355901926</v>
      </c>
      <c r="I21" s="193">
        <v>-903.171787839557</v>
      </c>
      <c r="J21" s="193">
        <v>-570.8187957892458</v>
      </c>
      <c r="M21" s="193"/>
    </row>
    <row r="22" spans="1:10" ht="12.75">
      <c r="A22" s="156"/>
      <c r="B22" s="293"/>
      <c r="C22" s="293"/>
      <c r="D22" s="297"/>
      <c r="E22" s="156"/>
      <c r="F22" s="193"/>
      <c r="G22" s="193"/>
      <c r="H22" s="193"/>
      <c r="I22" s="193"/>
      <c r="J22" s="193"/>
    </row>
    <row r="23" spans="1:13" ht="12.75">
      <c r="A23" s="156"/>
      <c r="B23" s="299"/>
      <c r="C23" s="300" t="s">
        <v>356</v>
      </c>
      <c r="D23" s="299"/>
      <c r="E23" s="156"/>
      <c r="F23" s="192">
        <v>-29.458547679999867</v>
      </c>
      <c r="G23" s="192">
        <v>0.2556882700001779</v>
      </c>
      <c r="H23" s="192">
        <v>26.456970660000252</v>
      </c>
      <c r="I23" s="192">
        <v>-32.99918823999951</v>
      </c>
      <c r="J23" s="192">
        <v>-35.74507698999895</v>
      </c>
      <c r="M23" s="193"/>
    </row>
    <row r="24" spans="1:15" ht="12.75">
      <c r="A24" s="156"/>
      <c r="B24" s="156"/>
      <c r="C24" s="156"/>
      <c r="D24" s="156"/>
      <c r="E24" s="156"/>
      <c r="F24" s="193"/>
      <c r="G24" s="193"/>
      <c r="H24" s="193"/>
      <c r="I24" s="193"/>
      <c r="J24" s="193"/>
      <c r="K24" s="193"/>
      <c r="L24" s="193"/>
      <c r="M24" s="193"/>
      <c r="N24" s="193"/>
      <c r="O24" s="193"/>
    </row>
    <row r="25" spans="1:10" ht="12.75">
      <c r="A25" s="156"/>
      <c r="B25" s="156"/>
      <c r="C25" s="156"/>
      <c r="D25" s="156"/>
      <c r="E25" s="156"/>
      <c r="F25" s="156"/>
      <c r="G25" s="156"/>
      <c r="H25" s="156"/>
      <c r="I25" s="156"/>
      <c r="J25" s="156"/>
    </row>
    <row r="26" spans="1:10" ht="12.75">
      <c r="A26" s="156"/>
      <c r="B26" s="156"/>
      <c r="C26" s="188"/>
      <c r="D26" s="188"/>
      <c r="E26" s="188"/>
      <c r="F26" s="188"/>
      <c r="G26" s="188"/>
      <c r="H26" s="188"/>
      <c r="I26" s="188"/>
      <c r="J26" s="188"/>
    </row>
    <row r="27" spans="1:10" ht="12.75">
      <c r="A27" s="293"/>
      <c r="B27" s="293" t="s">
        <v>357</v>
      </c>
      <c r="C27" s="293"/>
      <c r="D27" s="293"/>
      <c r="E27" s="293"/>
      <c r="F27" s="156"/>
      <c r="G27" s="156"/>
      <c r="H27" s="156"/>
      <c r="I27" s="156"/>
      <c r="J27" s="156"/>
    </row>
    <row r="28" spans="1:10" ht="12.75">
      <c r="A28" s="293"/>
      <c r="B28" s="293" t="s">
        <v>358</v>
      </c>
      <c r="C28" s="293"/>
      <c r="D28" s="293"/>
      <c r="E28" s="293"/>
      <c r="F28" s="156"/>
      <c r="G28" s="156"/>
      <c r="H28" s="156"/>
      <c r="I28" s="156"/>
      <c r="J28" s="156"/>
    </row>
    <row r="29" spans="1:10" ht="12.75">
      <c r="A29" s="293"/>
      <c r="B29" s="293" t="s">
        <v>359</v>
      </c>
      <c r="C29" s="293"/>
      <c r="D29" s="293"/>
      <c r="E29" s="293"/>
      <c r="F29" s="156"/>
      <c r="G29" s="156"/>
      <c r="H29" s="156"/>
      <c r="I29" s="156"/>
      <c r="J29" s="156"/>
    </row>
  </sheetData>
  <printOptions horizontalCentered="1"/>
  <pageMargins left="0.75" right="0.75" top="0.48" bottom="1" header="1.1811023622047245" footer="0"/>
  <pageSetup fitToHeight="0" fitToWidth="0" horizontalDpi="300" verticalDpi="300" orientation="landscape" scale="75" r:id="rId1"/>
</worksheet>
</file>

<file path=xl/worksheets/sheet15.xml><?xml version="1.0" encoding="utf-8"?>
<worksheet xmlns="http://schemas.openxmlformats.org/spreadsheetml/2006/main" xmlns:r="http://schemas.openxmlformats.org/officeDocument/2006/relationships">
  <dimension ref="A1:P186"/>
  <sheetViews>
    <sheetView zoomScale="75" zoomScaleNormal="75" zoomScaleSheetLayoutView="75" workbookViewId="0" topLeftCell="A1">
      <selection activeCell="A1" sqref="A1"/>
    </sheetView>
  </sheetViews>
  <sheetFormatPr defaultColWidth="11.421875" defaultRowHeight="12.75"/>
  <cols>
    <col min="1" max="1" width="2.8515625" style="341" customWidth="1"/>
    <col min="2" max="4" width="3.7109375" style="176" customWidth="1"/>
    <col min="5" max="5" width="6.7109375" style="176" customWidth="1"/>
    <col min="6" max="6" width="7.140625" style="176" customWidth="1"/>
    <col min="7" max="7" width="8.8515625" style="176" customWidth="1"/>
    <col min="8" max="8" width="12.140625" style="176" customWidth="1"/>
    <col min="9" max="9" width="1.7109375" style="341" customWidth="1"/>
    <col min="10" max="14" width="11.7109375" style="176" customWidth="1"/>
    <col min="15" max="15" width="11.7109375" style="180" customWidth="1"/>
    <col min="16" max="16" width="10.7109375" style="186" customWidth="1"/>
    <col min="17" max="16384" width="10.7109375" style="176" customWidth="1"/>
  </cols>
  <sheetData>
    <row r="1" spans="2:15" s="172" customFormat="1" ht="12.75" customHeight="1">
      <c r="B1" s="156" t="s">
        <v>681</v>
      </c>
      <c r="C1" s="309"/>
      <c r="D1" s="309"/>
      <c r="E1" s="309"/>
      <c r="F1" s="309"/>
      <c r="G1" s="309"/>
      <c r="H1" s="309"/>
      <c r="I1" s="309"/>
      <c r="J1" s="309"/>
      <c r="K1" s="309"/>
      <c r="L1" s="309"/>
      <c r="M1" s="309"/>
      <c r="N1" s="309"/>
      <c r="O1" s="310"/>
    </row>
    <row r="2" spans="2:15" s="172" customFormat="1" ht="12.75" customHeight="1">
      <c r="B2" s="154" t="s">
        <v>701</v>
      </c>
      <c r="C2" s="171"/>
      <c r="D2" s="171"/>
      <c r="E2" s="171"/>
      <c r="F2" s="171"/>
      <c r="G2" s="171"/>
      <c r="H2" s="311"/>
      <c r="J2" s="210"/>
      <c r="K2" s="210"/>
      <c r="L2" s="210"/>
      <c r="M2" s="210"/>
      <c r="N2" s="210"/>
      <c r="O2" s="210"/>
    </row>
    <row r="3" spans="2:15" s="172" customFormat="1" ht="12.75" customHeight="1">
      <c r="B3" s="157" t="s">
        <v>0</v>
      </c>
      <c r="C3" s="171"/>
      <c r="D3" s="171"/>
      <c r="E3" s="171"/>
      <c r="F3" s="171"/>
      <c r="G3" s="171"/>
      <c r="H3" s="311"/>
      <c r="J3" s="210"/>
      <c r="K3" s="210"/>
      <c r="L3" s="210"/>
      <c r="M3" s="210"/>
      <c r="N3" s="210"/>
      <c r="O3" s="210"/>
    </row>
    <row r="4" spans="2:15" s="186" customFormat="1" ht="12" customHeight="1">
      <c r="B4" s="176"/>
      <c r="C4" s="177"/>
      <c r="D4" s="177"/>
      <c r="E4" s="177"/>
      <c r="F4" s="177"/>
      <c r="G4" s="177"/>
      <c r="H4" s="177"/>
      <c r="I4" s="177"/>
      <c r="J4" s="177"/>
      <c r="K4" s="178"/>
      <c r="L4" s="178"/>
      <c r="M4" s="178"/>
      <c r="N4" s="178"/>
      <c r="O4" s="312"/>
    </row>
    <row r="5" spans="2:15" s="186" customFormat="1" ht="9" customHeight="1">
      <c r="B5" s="313"/>
      <c r="C5" s="174"/>
      <c r="D5" s="174"/>
      <c r="E5" s="174"/>
      <c r="F5" s="174"/>
      <c r="G5" s="174"/>
      <c r="H5" s="174"/>
      <c r="I5" s="174"/>
      <c r="J5" s="174"/>
      <c r="K5" s="314" t="s">
        <v>562</v>
      </c>
      <c r="L5" s="314"/>
      <c r="M5" s="314"/>
      <c r="N5" s="314"/>
      <c r="O5" s="175"/>
    </row>
    <row r="6" spans="6:15" s="186" customFormat="1" ht="23.25" customHeight="1">
      <c r="F6" s="181"/>
      <c r="G6" s="181"/>
      <c r="H6" s="181"/>
      <c r="I6" s="181"/>
      <c r="J6" s="315">
        <v>2006</v>
      </c>
      <c r="K6" s="316" t="s">
        <v>590</v>
      </c>
      <c r="L6" s="317"/>
      <c r="M6" s="317"/>
      <c r="N6" s="317"/>
      <c r="O6" s="318" t="s">
        <v>688</v>
      </c>
    </row>
    <row r="7" spans="2:15" s="186" customFormat="1" ht="16.5" customHeight="1">
      <c r="B7" s="172" t="s">
        <v>1</v>
      </c>
      <c r="C7" s="176"/>
      <c r="D7" s="176"/>
      <c r="E7" s="176"/>
      <c r="F7" s="180"/>
      <c r="G7" s="180"/>
      <c r="H7" s="180"/>
      <c r="I7" s="180"/>
      <c r="J7" s="319"/>
      <c r="K7" s="320" t="s">
        <v>563</v>
      </c>
      <c r="L7" s="321" t="s">
        <v>682</v>
      </c>
      <c r="M7" s="321" t="s">
        <v>683</v>
      </c>
      <c r="N7" s="320" t="s">
        <v>684</v>
      </c>
      <c r="O7" s="180"/>
    </row>
    <row r="8" spans="6:14" s="172" customFormat="1" ht="12" customHeight="1">
      <c r="F8" s="173"/>
      <c r="G8" s="173"/>
      <c r="H8" s="173"/>
      <c r="I8" s="322"/>
      <c r="J8" s="319"/>
      <c r="K8" s="323"/>
      <c r="L8" s="324" t="s">
        <v>685</v>
      </c>
      <c r="M8" s="324" t="s">
        <v>686</v>
      </c>
      <c r="N8" s="325" t="s">
        <v>687</v>
      </c>
    </row>
    <row r="9" spans="2:15" s="186" customFormat="1" ht="9" customHeight="1">
      <c r="B9" s="206"/>
      <c r="C9" s="206"/>
      <c r="D9" s="206"/>
      <c r="E9" s="206"/>
      <c r="F9" s="326"/>
      <c r="G9" s="326"/>
      <c r="H9" s="326"/>
      <c r="I9" s="326"/>
      <c r="J9" s="326"/>
      <c r="K9" s="326"/>
      <c r="L9" s="326"/>
      <c r="M9" s="326"/>
      <c r="N9" s="326"/>
      <c r="O9" s="326"/>
    </row>
    <row r="10" spans="1:16" s="182" customFormat="1" ht="5.25" customHeight="1">
      <c r="A10" s="176"/>
      <c r="B10" s="176"/>
      <c r="C10" s="176"/>
      <c r="D10" s="176"/>
      <c r="E10" s="176"/>
      <c r="F10" s="180"/>
      <c r="G10" s="180"/>
      <c r="H10" s="180"/>
      <c r="I10" s="181"/>
      <c r="J10" s="181"/>
      <c r="K10" s="181"/>
      <c r="L10" s="181"/>
      <c r="M10" s="181"/>
      <c r="N10" s="181"/>
      <c r="O10" s="181"/>
      <c r="P10" s="179"/>
    </row>
    <row r="11" spans="1:16" ht="12" customHeight="1">
      <c r="A11" s="176"/>
      <c r="B11" s="171" t="s">
        <v>146</v>
      </c>
      <c r="C11" s="311"/>
      <c r="D11" s="171"/>
      <c r="E11" s="171"/>
      <c r="F11" s="327"/>
      <c r="G11" s="327"/>
      <c r="H11" s="327"/>
      <c r="I11" s="173"/>
      <c r="J11" s="173">
        <v>-14390.171711874733</v>
      </c>
      <c r="K11" s="173">
        <v>4304.935159608967</v>
      </c>
      <c r="L11" s="173">
        <v>3431.457277548788</v>
      </c>
      <c r="M11" s="173">
        <v>269.1758907983756</v>
      </c>
      <c r="N11" s="173">
        <v>326.73432247788264</v>
      </c>
      <c r="O11" s="173">
        <v>-6057.873152000684</v>
      </c>
      <c r="P11" s="176"/>
    </row>
    <row r="12" spans="1:16" ht="12" customHeight="1">
      <c r="A12" s="176"/>
      <c r="B12" s="171"/>
      <c r="C12" s="171"/>
      <c r="D12" s="171"/>
      <c r="E12" s="171"/>
      <c r="F12" s="327"/>
      <c r="G12" s="327"/>
      <c r="H12" s="327"/>
      <c r="I12" s="173"/>
      <c r="J12" s="173"/>
      <c r="K12" s="173"/>
      <c r="L12" s="173"/>
      <c r="M12" s="173"/>
      <c r="N12" s="173"/>
      <c r="O12" s="173"/>
      <c r="P12" s="176"/>
    </row>
    <row r="13" spans="2:15" s="180" customFormat="1" ht="12" customHeight="1">
      <c r="B13" s="327" t="s">
        <v>370</v>
      </c>
      <c r="C13" s="327" t="s">
        <v>434</v>
      </c>
      <c r="D13" s="327"/>
      <c r="E13" s="328"/>
      <c r="F13" s="327"/>
      <c r="G13" s="327"/>
      <c r="H13" s="327"/>
      <c r="I13" s="173"/>
      <c r="J13" s="173">
        <v>122566.31715356464</v>
      </c>
      <c r="K13" s="173">
        <v>11975.21244391497</v>
      </c>
      <c r="L13" s="173">
        <v>6013.8357949681085</v>
      </c>
      <c r="M13" s="173">
        <v>1758.871194737755</v>
      </c>
      <c r="N13" s="173">
        <v>246.39870124785062</v>
      </c>
      <c r="O13" s="173">
        <v>142560.63528843332</v>
      </c>
    </row>
    <row r="14" spans="2:15" s="180" customFormat="1" ht="12" customHeight="1">
      <c r="B14" s="327"/>
      <c r="C14" s="327"/>
      <c r="D14" s="327"/>
      <c r="E14" s="327"/>
      <c r="F14" s="327"/>
      <c r="G14" s="327"/>
      <c r="H14" s="327"/>
      <c r="I14" s="173"/>
      <c r="J14" s="173">
        <v>0</v>
      </c>
      <c r="K14" s="173"/>
      <c r="L14" s="173"/>
      <c r="M14" s="173"/>
      <c r="N14" s="173"/>
      <c r="O14" s="173"/>
    </row>
    <row r="15" spans="2:15" s="214" customFormat="1" ht="12" customHeight="1">
      <c r="B15" s="329"/>
      <c r="C15" s="329" t="s">
        <v>372</v>
      </c>
      <c r="D15" s="329" t="s">
        <v>141</v>
      </c>
      <c r="E15" s="329"/>
      <c r="F15" s="329"/>
      <c r="G15" s="329"/>
      <c r="H15" s="329"/>
      <c r="I15" s="330"/>
      <c r="J15" s="330">
        <v>26762.18512378531</v>
      </c>
      <c r="K15" s="330">
        <v>1448.5125375492796</v>
      </c>
      <c r="L15" s="330">
        <v>420.2588050054055</v>
      </c>
      <c r="M15" s="330">
        <v>433.3650083935025</v>
      </c>
      <c r="N15" s="330">
        <v>-0.024270129276817487</v>
      </c>
      <c r="O15" s="330">
        <v>29064.297204604223</v>
      </c>
    </row>
    <row r="16" spans="2:15" s="180" customFormat="1" ht="12" customHeight="1">
      <c r="B16" s="327"/>
      <c r="C16" s="327"/>
      <c r="D16" s="327" t="s">
        <v>150</v>
      </c>
      <c r="E16" s="327" t="s">
        <v>465</v>
      </c>
      <c r="F16" s="327"/>
      <c r="G16" s="327"/>
      <c r="H16" s="327"/>
      <c r="I16" s="173"/>
      <c r="J16" s="173">
        <v>23252.3513912905</v>
      </c>
      <c r="K16" s="173">
        <v>1078.2176229492795</v>
      </c>
      <c r="L16" s="173">
        <v>420.2588050054055</v>
      </c>
      <c r="M16" s="173">
        <v>433.3650083935025</v>
      </c>
      <c r="N16" s="173">
        <v>-0.024270129276817487</v>
      </c>
      <c r="O16" s="173">
        <v>25184.16855750941</v>
      </c>
    </row>
    <row r="17" spans="2:15" s="180" customFormat="1" ht="12" customHeight="1">
      <c r="B17" s="327"/>
      <c r="C17" s="327"/>
      <c r="D17" s="327"/>
      <c r="E17" s="327" t="s">
        <v>151</v>
      </c>
      <c r="F17" s="327"/>
      <c r="G17" s="327"/>
      <c r="H17" s="327"/>
      <c r="I17" s="173"/>
      <c r="J17" s="173"/>
      <c r="K17" s="173"/>
      <c r="L17" s="173"/>
      <c r="M17" s="173"/>
      <c r="N17" s="173"/>
      <c r="O17" s="173"/>
    </row>
    <row r="18" spans="2:15" s="180" customFormat="1" ht="12" customHeight="1">
      <c r="B18" s="327"/>
      <c r="C18" s="327"/>
      <c r="D18" s="327"/>
      <c r="E18" s="327" t="s">
        <v>466</v>
      </c>
      <c r="F18" s="327" t="s">
        <v>467</v>
      </c>
      <c r="G18" s="327"/>
      <c r="H18" s="327"/>
      <c r="I18" s="173"/>
      <c r="J18" s="173">
        <v>23252.3513912905</v>
      </c>
      <c r="K18" s="173">
        <v>1078.2176229492795</v>
      </c>
      <c r="L18" s="173">
        <v>420.2588050054055</v>
      </c>
      <c r="M18" s="173">
        <v>433.3650083935025</v>
      </c>
      <c r="N18" s="173">
        <v>-0.024270129276817487</v>
      </c>
      <c r="O18" s="173">
        <v>25184.16855750941</v>
      </c>
    </row>
    <row r="19" spans="2:15" s="180" customFormat="1" ht="12" customHeight="1">
      <c r="B19" s="327"/>
      <c r="C19" s="327"/>
      <c r="D19" s="327"/>
      <c r="E19" s="327" t="s">
        <v>468</v>
      </c>
      <c r="F19" s="327" t="s">
        <v>469</v>
      </c>
      <c r="G19" s="327"/>
      <c r="H19" s="327"/>
      <c r="I19" s="173"/>
      <c r="J19" s="173"/>
      <c r="K19" s="173"/>
      <c r="L19" s="173"/>
      <c r="M19" s="173"/>
      <c r="N19" s="173"/>
      <c r="O19" s="173"/>
    </row>
    <row r="20" spans="2:15" s="180" customFormat="1" ht="12" customHeight="1">
      <c r="B20" s="327"/>
      <c r="C20" s="327"/>
      <c r="D20" s="327" t="s">
        <v>154</v>
      </c>
      <c r="E20" s="327" t="s">
        <v>17</v>
      </c>
      <c r="F20" s="327"/>
      <c r="G20" s="327"/>
      <c r="H20" s="327"/>
      <c r="I20" s="173"/>
      <c r="J20" s="173">
        <v>3509.8337324948134</v>
      </c>
      <c r="K20" s="173">
        <v>370.2949146</v>
      </c>
      <c r="L20" s="173">
        <v>0</v>
      </c>
      <c r="M20" s="173">
        <v>0</v>
      </c>
      <c r="N20" s="173">
        <v>0</v>
      </c>
      <c r="O20" s="173">
        <v>3880.1286470948135</v>
      </c>
    </row>
    <row r="21" spans="2:15" s="180" customFormat="1" ht="12" customHeight="1">
      <c r="B21" s="327"/>
      <c r="C21" s="327"/>
      <c r="D21" s="327"/>
      <c r="E21" s="327" t="s">
        <v>470</v>
      </c>
      <c r="F21" s="327" t="s">
        <v>467</v>
      </c>
      <c r="G21" s="327"/>
      <c r="H21" s="327"/>
      <c r="I21" s="173"/>
      <c r="J21" s="173">
        <v>3509.8337324948134</v>
      </c>
      <c r="K21" s="173">
        <v>370.2949146</v>
      </c>
      <c r="L21" s="173">
        <v>0</v>
      </c>
      <c r="M21" s="173">
        <v>0</v>
      </c>
      <c r="N21" s="173">
        <v>0</v>
      </c>
      <c r="O21" s="173">
        <v>3880.1286470948135</v>
      </c>
    </row>
    <row r="22" spans="2:15" s="180" customFormat="1" ht="12" customHeight="1">
      <c r="B22" s="327"/>
      <c r="C22" s="327"/>
      <c r="D22" s="327"/>
      <c r="E22" s="327" t="s">
        <v>471</v>
      </c>
      <c r="F22" s="327" t="s">
        <v>469</v>
      </c>
      <c r="G22" s="327"/>
      <c r="H22" s="327"/>
      <c r="I22" s="173"/>
      <c r="J22" s="173"/>
      <c r="K22" s="173"/>
      <c r="L22" s="173"/>
      <c r="M22" s="173"/>
      <c r="N22" s="173"/>
      <c r="O22" s="173"/>
    </row>
    <row r="23" spans="2:15" s="214" customFormat="1" ht="12" customHeight="1">
      <c r="B23" s="329"/>
      <c r="C23" s="329" t="s">
        <v>376</v>
      </c>
      <c r="D23" s="329" t="s">
        <v>74</v>
      </c>
      <c r="E23" s="329"/>
      <c r="F23" s="329"/>
      <c r="G23" s="329"/>
      <c r="H23" s="329"/>
      <c r="I23" s="330"/>
      <c r="J23" s="330">
        <v>56307.218765538695</v>
      </c>
      <c r="K23" s="330">
        <v>7843.298984549928</v>
      </c>
      <c r="L23" s="330">
        <v>5316.291666380995</v>
      </c>
      <c r="M23" s="330">
        <v>514.6571107702198</v>
      </c>
      <c r="N23" s="330">
        <v>0.04280234939561334</v>
      </c>
      <c r="O23" s="330">
        <v>69981.50932958923</v>
      </c>
    </row>
    <row r="24" spans="2:15" s="180" customFormat="1" ht="12" customHeight="1">
      <c r="B24" s="327"/>
      <c r="C24" s="327"/>
      <c r="D24" s="327" t="s">
        <v>472</v>
      </c>
      <c r="E24" s="327" t="s">
        <v>473</v>
      </c>
      <c r="F24" s="327"/>
      <c r="G24" s="327"/>
      <c r="H24" s="327"/>
      <c r="I24" s="173"/>
      <c r="J24" s="173">
        <v>43969.33752723411</v>
      </c>
      <c r="K24" s="173">
        <v>4817.035092849682</v>
      </c>
      <c r="L24" s="173">
        <v>4895.165162984586</v>
      </c>
      <c r="M24" s="173">
        <v>344.02649766712085</v>
      </c>
      <c r="N24" s="173">
        <v>0.0408684431574744</v>
      </c>
      <c r="O24" s="173">
        <v>54025.60514917865</v>
      </c>
    </row>
    <row r="25" spans="2:15" s="180" customFormat="1" ht="12" customHeight="1">
      <c r="B25" s="327"/>
      <c r="C25" s="327"/>
      <c r="D25" s="327"/>
      <c r="E25" s="327" t="s">
        <v>474</v>
      </c>
      <c r="F25" s="327" t="s">
        <v>110</v>
      </c>
      <c r="G25" s="327"/>
      <c r="H25" s="327"/>
      <c r="I25" s="173"/>
      <c r="J25" s="173"/>
      <c r="K25" s="173"/>
      <c r="L25" s="173"/>
      <c r="M25" s="173"/>
      <c r="N25" s="173"/>
      <c r="O25" s="173"/>
    </row>
    <row r="26" spans="2:15" s="180" customFormat="1" ht="12" customHeight="1">
      <c r="B26" s="327"/>
      <c r="C26" s="327"/>
      <c r="D26" s="327"/>
      <c r="E26" s="327" t="s">
        <v>475</v>
      </c>
      <c r="F26" s="327" t="s">
        <v>476</v>
      </c>
      <c r="G26" s="327"/>
      <c r="H26" s="327"/>
      <c r="I26" s="173"/>
      <c r="J26" s="173">
        <v>0</v>
      </c>
      <c r="K26" s="173">
        <v>0</v>
      </c>
      <c r="L26" s="173">
        <v>0</v>
      </c>
      <c r="M26" s="173">
        <v>0</v>
      </c>
      <c r="N26" s="173">
        <v>0</v>
      </c>
      <c r="O26" s="173">
        <v>0</v>
      </c>
    </row>
    <row r="27" spans="2:15" s="180" customFormat="1" ht="12" customHeight="1">
      <c r="B27" s="327"/>
      <c r="C27" s="327"/>
      <c r="D27" s="327"/>
      <c r="E27" s="327" t="s">
        <v>477</v>
      </c>
      <c r="F27" s="327" t="s">
        <v>112</v>
      </c>
      <c r="G27" s="327"/>
      <c r="H27" s="327"/>
      <c r="I27" s="173"/>
      <c r="J27" s="173">
        <v>36.162654</v>
      </c>
      <c r="K27" s="173">
        <v>0.0017109999999999998</v>
      </c>
      <c r="L27" s="173">
        <v>0.98260866</v>
      </c>
      <c r="M27" s="173">
        <v>2.02004732</v>
      </c>
      <c r="N27" s="173">
        <v>4.02000000176983E-06</v>
      </c>
      <c r="O27" s="173">
        <v>39.167025</v>
      </c>
    </row>
    <row r="28" spans="2:15" s="180" customFormat="1" ht="12" customHeight="1">
      <c r="B28" s="327"/>
      <c r="C28" s="327"/>
      <c r="D28" s="327"/>
      <c r="E28" s="327" t="s">
        <v>478</v>
      </c>
      <c r="F28" s="327" t="s">
        <v>113</v>
      </c>
      <c r="G28" s="327"/>
      <c r="H28" s="327"/>
      <c r="I28" s="173"/>
      <c r="J28" s="173">
        <v>43933.17487323411</v>
      </c>
      <c r="K28" s="173">
        <v>4817.033381849682</v>
      </c>
      <c r="L28" s="173">
        <v>4894.182554324586</v>
      </c>
      <c r="M28" s="173">
        <v>342.00645034712085</v>
      </c>
      <c r="N28" s="173">
        <v>0.04086442315747263</v>
      </c>
      <c r="O28" s="173">
        <v>53986.43812417865</v>
      </c>
    </row>
    <row r="29" spans="2:15" s="180" customFormat="1" ht="12" customHeight="1">
      <c r="B29" s="327"/>
      <c r="C29" s="327"/>
      <c r="D29" s="327" t="s">
        <v>479</v>
      </c>
      <c r="E29" s="327" t="s">
        <v>165</v>
      </c>
      <c r="F29" s="327"/>
      <c r="G29" s="327"/>
      <c r="H29" s="327"/>
      <c r="I29" s="173"/>
      <c r="J29" s="173">
        <v>12337.881238304584</v>
      </c>
      <c r="K29" s="173">
        <v>3026.263891700246</v>
      </c>
      <c r="L29" s="173">
        <v>421.12650339640874</v>
      </c>
      <c r="M29" s="173">
        <v>170.6306131030989</v>
      </c>
      <c r="N29" s="173">
        <v>0.0019339062381389382</v>
      </c>
      <c r="O29" s="173">
        <v>15955.904180410576</v>
      </c>
    </row>
    <row r="30" spans="2:15" s="180" customFormat="1" ht="12" customHeight="1">
      <c r="B30" s="327"/>
      <c r="C30" s="327"/>
      <c r="D30" s="327"/>
      <c r="E30" s="327" t="s">
        <v>480</v>
      </c>
      <c r="F30" s="327" t="s">
        <v>481</v>
      </c>
      <c r="G30" s="327"/>
      <c r="H30" s="327"/>
      <c r="I30" s="173"/>
      <c r="J30" s="173">
        <v>3813.0026675296313</v>
      </c>
      <c r="K30" s="173">
        <v>7380.358543547975</v>
      </c>
      <c r="L30" s="173">
        <v>362.9279879683802</v>
      </c>
      <c r="M30" s="173">
        <v>131.1306131030989</v>
      </c>
      <c r="N30" s="173">
        <v>-1.2523315717771766E-13</v>
      </c>
      <c r="O30" s="173">
        <v>11687.419812149084</v>
      </c>
    </row>
    <row r="31" spans="2:15" s="180" customFormat="1" ht="12" customHeight="1">
      <c r="B31" s="327"/>
      <c r="C31" s="327"/>
      <c r="D31" s="327"/>
      <c r="E31" s="327"/>
      <c r="F31" s="327" t="s">
        <v>482</v>
      </c>
      <c r="G31" s="327" t="s">
        <v>110</v>
      </c>
      <c r="H31" s="327"/>
      <c r="I31" s="173"/>
      <c r="J31" s="173"/>
      <c r="K31" s="173"/>
      <c r="L31" s="173"/>
      <c r="M31" s="173"/>
      <c r="N31" s="173"/>
      <c r="O31" s="173"/>
    </row>
    <row r="32" spans="2:15" s="180" customFormat="1" ht="12" customHeight="1">
      <c r="B32" s="327"/>
      <c r="C32" s="327"/>
      <c r="D32" s="327"/>
      <c r="E32" s="327"/>
      <c r="F32" s="327" t="s">
        <v>483</v>
      </c>
      <c r="G32" s="327" t="s">
        <v>476</v>
      </c>
      <c r="H32" s="327"/>
      <c r="I32" s="173"/>
      <c r="J32" s="173">
        <v>417.72152544329464</v>
      </c>
      <c r="K32" s="173">
        <v>7552.49537406</v>
      </c>
      <c r="L32" s="173">
        <v>297.161220379556</v>
      </c>
      <c r="M32" s="173">
        <v>123</v>
      </c>
      <c r="N32" s="173">
        <v>0</v>
      </c>
      <c r="O32" s="173">
        <v>8390.378119882851</v>
      </c>
    </row>
    <row r="33" spans="2:15" s="180" customFormat="1" ht="12" customHeight="1">
      <c r="B33" s="327"/>
      <c r="C33" s="327"/>
      <c r="D33" s="327"/>
      <c r="E33" s="327"/>
      <c r="F33" s="327" t="s">
        <v>484</v>
      </c>
      <c r="G33" s="327" t="s">
        <v>112</v>
      </c>
      <c r="H33" s="327"/>
      <c r="I33" s="173"/>
      <c r="J33" s="173">
        <v>237.414265</v>
      </c>
      <c r="K33" s="173">
        <v>-24.059716999999864</v>
      </c>
      <c r="L33" s="173">
        <v>46.966631</v>
      </c>
      <c r="M33" s="173">
        <v>3.7</v>
      </c>
      <c r="N33" s="173">
        <v>-1.2523315717771766E-13</v>
      </c>
      <c r="O33" s="173">
        <v>264.021179</v>
      </c>
    </row>
    <row r="34" spans="2:15" s="180" customFormat="1" ht="12" customHeight="1">
      <c r="B34" s="327"/>
      <c r="C34" s="327"/>
      <c r="D34" s="327"/>
      <c r="E34" s="327"/>
      <c r="F34" s="327" t="s">
        <v>485</v>
      </c>
      <c r="G34" s="327" t="s">
        <v>113</v>
      </c>
      <c r="H34" s="327"/>
      <c r="I34" s="173"/>
      <c r="J34" s="173">
        <v>3157.866877086337</v>
      </c>
      <c r="K34" s="173">
        <v>-148.07711351202485</v>
      </c>
      <c r="L34" s="173">
        <v>18.800136588824138</v>
      </c>
      <c r="M34" s="173">
        <v>4.430613103098917</v>
      </c>
      <c r="N34" s="173">
        <v>0</v>
      </c>
      <c r="O34" s="331">
        <v>3033.020513266235</v>
      </c>
    </row>
    <row r="35" spans="2:15" s="180" customFormat="1" ht="12" customHeight="1">
      <c r="B35" s="327"/>
      <c r="C35" s="327"/>
      <c r="D35" s="327"/>
      <c r="E35" s="327" t="s">
        <v>171</v>
      </c>
      <c r="F35" s="327"/>
      <c r="G35" s="327"/>
      <c r="H35" s="327"/>
      <c r="I35" s="173"/>
      <c r="J35" s="173">
        <v>8524.878570774954</v>
      </c>
      <c r="K35" s="173">
        <v>-4354.094651847729</v>
      </c>
      <c r="L35" s="173">
        <v>58.19851542802854</v>
      </c>
      <c r="M35" s="173">
        <v>39.5</v>
      </c>
      <c r="N35" s="173">
        <v>0.0019339062382641714</v>
      </c>
      <c r="O35" s="173">
        <v>4268.484368261492</v>
      </c>
    </row>
    <row r="36" spans="2:15" s="180" customFormat="1" ht="12" customHeight="1">
      <c r="B36" s="327"/>
      <c r="C36" s="327"/>
      <c r="D36" s="327"/>
      <c r="E36" s="327"/>
      <c r="F36" s="327" t="s">
        <v>486</v>
      </c>
      <c r="G36" s="327" t="s">
        <v>110</v>
      </c>
      <c r="H36" s="327"/>
      <c r="I36" s="173"/>
      <c r="J36" s="173"/>
      <c r="K36" s="173"/>
      <c r="L36" s="173"/>
      <c r="M36" s="173"/>
      <c r="N36" s="173"/>
      <c r="O36" s="173"/>
    </row>
    <row r="37" spans="2:15" s="180" customFormat="1" ht="12" customHeight="1">
      <c r="B37" s="327"/>
      <c r="C37" s="327"/>
      <c r="D37" s="327"/>
      <c r="E37" s="327"/>
      <c r="F37" s="327" t="s">
        <v>487</v>
      </c>
      <c r="G37" s="327" t="s">
        <v>476</v>
      </c>
      <c r="H37" s="327"/>
      <c r="I37" s="173"/>
      <c r="J37" s="173">
        <v>6755.817489990104</v>
      </c>
      <c r="K37" s="173">
        <v>-4360.801392749998</v>
      </c>
      <c r="L37" s="173">
        <v>49.767384622032175</v>
      </c>
      <c r="M37" s="173">
        <v>23.4</v>
      </c>
      <c r="N37" s="173">
        <v>0.0019339062382641714</v>
      </c>
      <c r="O37" s="173">
        <v>2468.185415768377</v>
      </c>
    </row>
    <row r="38" spans="2:15" s="180" customFormat="1" ht="12" customHeight="1">
      <c r="B38" s="327"/>
      <c r="C38" s="327"/>
      <c r="D38" s="327"/>
      <c r="E38" s="327"/>
      <c r="F38" s="327" t="s">
        <v>488</v>
      </c>
      <c r="G38" s="327" t="s">
        <v>112</v>
      </c>
      <c r="H38" s="327"/>
      <c r="I38" s="173"/>
      <c r="J38" s="173">
        <v>0</v>
      </c>
      <c r="K38" s="173">
        <v>0</v>
      </c>
      <c r="L38" s="173">
        <v>0</v>
      </c>
      <c r="M38" s="173">
        <v>0</v>
      </c>
      <c r="N38" s="173">
        <v>0</v>
      </c>
      <c r="O38" s="173">
        <v>0</v>
      </c>
    </row>
    <row r="39" spans="2:15" s="180" customFormat="1" ht="12" customHeight="1">
      <c r="B39" s="327"/>
      <c r="C39" s="327"/>
      <c r="D39" s="327"/>
      <c r="E39" s="327"/>
      <c r="F39" s="327" t="s">
        <v>489</v>
      </c>
      <c r="G39" s="327" t="s">
        <v>113</v>
      </c>
      <c r="H39" s="327"/>
      <c r="I39" s="173"/>
      <c r="J39" s="173">
        <v>1769.06108078485</v>
      </c>
      <c r="K39" s="173">
        <v>6.706740902268308</v>
      </c>
      <c r="L39" s="173">
        <v>8.431130805996371</v>
      </c>
      <c r="M39" s="173">
        <v>16.1</v>
      </c>
      <c r="N39" s="173">
        <v>0</v>
      </c>
      <c r="O39" s="173">
        <v>1800.2989524931147</v>
      </c>
    </row>
    <row r="40" spans="2:15" s="214" customFormat="1" ht="12" customHeight="1">
      <c r="B40" s="329"/>
      <c r="C40" s="329" t="s">
        <v>433</v>
      </c>
      <c r="D40" s="329" t="s">
        <v>387</v>
      </c>
      <c r="E40" s="329"/>
      <c r="F40" s="329"/>
      <c r="G40" s="329"/>
      <c r="H40" s="329"/>
      <c r="I40" s="330"/>
      <c r="J40" s="330">
        <v>779.3620634244869</v>
      </c>
      <c r="K40" s="330">
        <v>-1072.4879228773952</v>
      </c>
      <c r="L40" s="330">
        <v>174.34056339140074</v>
      </c>
      <c r="M40" s="330">
        <v>637.1056905293747</v>
      </c>
      <c r="N40" s="330">
        <v>246.45026853213253</v>
      </c>
      <c r="O40" s="330">
        <v>764.7706629999994</v>
      </c>
    </row>
    <row r="41" spans="2:15" s="180" customFormat="1" ht="12" customHeight="1">
      <c r="B41" s="327"/>
      <c r="C41" s="327"/>
      <c r="D41" s="327" t="s">
        <v>490</v>
      </c>
      <c r="E41" s="327" t="s">
        <v>110</v>
      </c>
      <c r="F41" s="327"/>
      <c r="G41" s="327"/>
      <c r="H41" s="327"/>
      <c r="I41" s="173"/>
      <c r="J41" s="173">
        <v>0</v>
      </c>
      <c r="K41" s="173">
        <v>0</v>
      </c>
      <c r="L41" s="173">
        <v>0</v>
      </c>
      <c r="M41" s="173">
        <v>0</v>
      </c>
      <c r="N41" s="173">
        <v>0</v>
      </c>
      <c r="O41" s="173">
        <v>0</v>
      </c>
    </row>
    <row r="42" spans="2:15" s="180" customFormat="1" ht="12" customHeight="1">
      <c r="B42" s="327"/>
      <c r="C42" s="327"/>
      <c r="D42" s="327" t="s">
        <v>491</v>
      </c>
      <c r="E42" s="327" t="s">
        <v>476</v>
      </c>
      <c r="F42" s="327"/>
      <c r="G42" s="327"/>
      <c r="H42" s="327"/>
      <c r="I42" s="173"/>
      <c r="J42" s="173">
        <v>0</v>
      </c>
      <c r="K42" s="173">
        <v>0</v>
      </c>
      <c r="L42" s="173">
        <v>0</v>
      </c>
      <c r="M42" s="173">
        <v>0</v>
      </c>
      <c r="N42" s="173">
        <v>0</v>
      </c>
      <c r="O42" s="173">
        <v>0</v>
      </c>
    </row>
    <row r="43" spans="2:15" s="180" customFormat="1" ht="12" customHeight="1">
      <c r="B43" s="327"/>
      <c r="C43" s="327"/>
      <c r="D43" s="327" t="s">
        <v>492</v>
      </c>
      <c r="E43" s="327" t="s">
        <v>112</v>
      </c>
      <c r="F43" s="327"/>
      <c r="G43" s="327"/>
      <c r="H43" s="327"/>
      <c r="I43" s="173"/>
      <c r="J43" s="173">
        <v>651.7957816399999</v>
      </c>
      <c r="K43" s="173">
        <v>-801.0770330021085</v>
      </c>
      <c r="L43" s="173">
        <v>179.95638071273342</v>
      </c>
      <c r="M43" s="173">
        <v>646.2946456493746</v>
      </c>
      <c r="N43" s="173">
        <v>0</v>
      </c>
      <c r="O43" s="173">
        <v>676.9697749999995</v>
      </c>
    </row>
    <row r="44" spans="2:15" s="180" customFormat="1" ht="12" customHeight="1">
      <c r="B44" s="327"/>
      <c r="C44" s="327"/>
      <c r="D44" s="327" t="s">
        <v>493</v>
      </c>
      <c r="E44" s="327" t="s">
        <v>113</v>
      </c>
      <c r="F44" s="327"/>
      <c r="G44" s="327"/>
      <c r="H44" s="327"/>
      <c r="I44" s="173"/>
      <c r="J44" s="173">
        <v>127.56628178448699</v>
      </c>
      <c r="K44" s="173">
        <v>-271.41088987528684</v>
      </c>
      <c r="L44" s="173">
        <v>-5.615817321332697</v>
      </c>
      <c r="M44" s="173">
        <v>-9.18895512</v>
      </c>
      <c r="N44" s="173">
        <v>246.45026853213253</v>
      </c>
      <c r="O44" s="173">
        <v>87.800888</v>
      </c>
    </row>
    <row r="45" spans="2:15" s="214" customFormat="1" ht="12" customHeight="1">
      <c r="B45" s="329"/>
      <c r="C45" s="329" t="s">
        <v>494</v>
      </c>
      <c r="D45" s="329" t="s">
        <v>76</v>
      </c>
      <c r="E45" s="329"/>
      <c r="F45" s="329"/>
      <c r="G45" s="329"/>
      <c r="H45" s="329"/>
      <c r="I45" s="330"/>
      <c r="J45" s="330">
        <v>19288.606637676145</v>
      </c>
      <c r="K45" s="330">
        <v>5340.0318555655995</v>
      </c>
      <c r="L45" s="330">
        <v>145.06407650224892</v>
      </c>
      <c r="M45" s="330">
        <v>79.92691594027391</v>
      </c>
      <c r="N45" s="330">
        <v>-0.07666387440066558</v>
      </c>
      <c r="O45" s="330">
        <v>24853.552821809863</v>
      </c>
    </row>
    <row r="46" spans="2:15" s="180" customFormat="1" ht="12" customHeight="1">
      <c r="B46" s="327"/>
      <c r="C46" s="327"/>
      <c r="D46" s="327" t="s">
        <v>223</v>
      </c>
      <c r="E46" s="327" t="s">
        <v>21</v>
      </c>
      <c r="F46" s="327"/>
      <c r="G46" s="327"/>
      <c r="H46" s="327"/>
      <c r="I46" s="173"/>
      <c r="J46" s="173">
        <v>8035.125931676144</v>
      </c>
      <c r="K46" s="173">
        <v>2012.4553934160022</v>
      </c>
      <c r="L46" s="173">
        <v>0</v>
      </c>
      <c r="M46" s="173">
        <v>0</v>
      </c>
      <c r="N46" s="173">
        <v>-0.05785284228045384</v>
      </c>
      <c r="O46" s="173">
        <v>10047.523472249864</v>
      </c>
    </row>
    <row r="47" spans="2:15" s="180" customFormat="1" ht="12" customHeight="1">
      <c r="B47" s="327"/>
      <c r="C47" s="327"/>
      <c r="D47" s="327"/>
      <c r="E47" s="327" t="s">
        <v>495</v>
      </c>
      <c r="F47" s="327" t="s">
        <v>476</v>
      </c>
      <c r="G47" s="327"/>
      <c r="H47" s="327"/>
      <c r="I47" s="173"/>
      <c r="J47" s="173">
        <v>0</v>
      </c>
      <c r="K47" s="173">
        <v>0</v>
      </c>
      <c r="L47" s="173">
        <v>0</v>
      </c>
      <c r="M47" s="173">
        <v>0</v>
      </c>
      <c r="N47" s="173">
        <v>0</v>
      </c>
      <c r="O47" s="173">
        <v>0</v>
      </c>
    </row>
    <row r="48" spans="2:15" s="180" customFormat="1" ht="12" customHeight="1">
      <c r="B48" s="327"/>
      <c r="C48" s="327"/>
      <c r="D48" s="327"/>
      <c r="E48" s="327"/>
      <c r="F48" s="327" t="s">
        <v>496</v>
      </c>
      <c r="G48" s="327" t="s">
        <v>497</v>
      </c>
      <c r="H48" s="327"/>
      <c r="I48" s="173"/>
      <c r="J48" s="173">
        <v>0</v>
      </c>
      <c r="K48" s="173">
        <v>0</v>
      </c>
      <c r="L48" s="173">
        <v>0</v>
      </c>
      <c r="M48" s="173">
        <v>0</v>
      </c>
      <c r="N48" s="173">
        <v>0</v>
      </c>
      <c r="O48" s="173">
        <v>0</v>
      </c>
    </row>
    <row r="49" spans="2:15" s="180" customFormat="1" ht="12" customHeight="1">
      <c r="B49" s="327"/>
      <c r="C49" s="327"/>
      <c r="D49" s="327"/>
      <c r="E49" s="327"/>
      <c r="F49" s="327" t="s">
        <v>498</v>
      </c>
      <c r="G49" s="327" t="s">
        <v>499</v>
      </c>
      <c r="H49" s="327"/>
      <c r="I49" s="173"/>
      <c r="J49" s="173">
        <v>0</v>
      </c>
      <c r="K49" s="173">
        <v>0</v>
      </c>
      <c r="L49" s="173">
        <v>0</v>
      </c>
      <c r="M49" s="173">
        <v>0</v>
      </c>
      <c r="N49" s="173">
        <v>0</v>
      </c>
      <c r="O49" s="173">
        <v>0</v>
      </c>
    </row>
    <row r="50" spans="2:15" s="180" customFormat="1" ht="12" customHeight="1">
      <c r="B50" s="327"/>
      <c r="C50" s="327"/>
      <c r="D50" s="327"/>
      <c r="E50" s="327" t="s">
        <v>500</v>
      </c>
      <c r="F50" s="327" t="s">
        <v>113</v>
      </c>
      <c r="G50" s="327"/>
      <c r="H50" s="327"/>
      <c r="I50" s="173"/>
      <c r="J50" s="173">
        <v>8035.125931676144</v>
      </c>
      <c r="K50" s="173">
        <v>2012.4553934160022</v>
      </c>
      <c r="L50" s="173">
        <v>0</v>
      </c>
      <c r="M50" s="173">
        <v>0</v>
      </c>
      <c r="N50" s="173">
        <v>-0.05785284228045384</v>
      </c>
      <c r="O50" s="173">
        <v>10047.523472249864</v>
      </c>
    </row>
    <row r="51" spans="2:15" s="180" customFormat="1" ht="12" customHeight="1">
      <c r="B51" s="327"/>
      <c r="C51" s="327"/>
      <c r="D51" s="327"/>
      <c r="E51" s="327"/>
      <c r="F51" s="327" t="s">
        <v>501</v>
      </c>
      <c r="G51" s="327" t="s">
        <v>497</v>
      </c>
      <c r="H51" s="327"/>
      <c r="I51" s="173"/>
      <c r="J51" s="173"/>
      <c r="K51" s="173"/>
      <c r="L51" s="173"/>
      <c r="M51" s="173"/>
      <c r="N51" s="173"/>
      <c r="O51" s="173"/>
    </row>
    <row r="52" spans="2:15" s="180" customFormat="1" ht="12" customHeight="1">
      <c r="B52" s="327"/>
      <c r="C52" s="327"/>
      <c r="D52" s="327"/>
      <c r="E52" s="327"/>
      <c r="F52" s="327" t="s">
        <v>502</v>
      </c>
      <c r="G52" s="327" t="s">
        <v>499</v>
      </c>
      <c r="H52" s="327"/>
      <c r="I52" s="173"/>
      <c r="J52" s="173">
        <v>8035.125931676144</v>
      </c>
      <c r="K52" s="173">
        <v>2012.4553934160022</v>
      </c>
      <c r="L52" s="173">
        <v>0</v>
      </c>
      <c r="M52" s="173">
        <v>0</v>
      </c>
      <c r="N52" s="173">
        <v>-0.05785284228045384</v>
      </c>
      <c r="O52" s="173">
        <v>10047.523472249864</v>
      </c>
    </row>
    <row r="53" spans="2:15" s="180" customFormat="1" ht="12" customHeight="1">
      <c r="B53" s="327"/>
      <c r="C53" s="327"/>
      <c r="D53" s="327"/>
      <c r="E53" s="327"/>
      <c r="F53" s="327"/>
      <c r="G53" s="327" t="s">
        <v>503</v>
      </c>
      <c r="H53" s="327" t="s">
        <v>61</v>
      </c>
      <c r="I53" s="173"/>
      <c r="J53" s="331">
        <v>1305</v>
      </c>
      <c r="K53" s="331">
        <v>-217.70047992407126</v>
      </c>
      <c r="L53" s="331">
        <v>0</v>
      </c>
      <c r="M53" s="331">
        <v>0</v>
      </c>
      <c r="N53" s="331">
        <v>0.0004799240712145547</v>
      </c>
      <c r="O53" s="331">
        <v>1087.3</v>
      </c>
    </row>
    <row r="54" spans="2:15" s="180" customFormat="1" ht="12" customHeight="1">
      <c r="B54" s="327"/>
      <c r="C54" s="327"/>
      <c r="D54" s="327"/>
      <c r="E54" s="327"/>
      <c r="F54" s="327"/>
      <c r="G54" s="327" t="s">
        <v>504</v>
      </c>
      <c r="H54" s="327" t="s">
        <v>62</v>
      </c>
      <c r="I54" s="173"/>
      <c r="J54" s="331">
        <v>6730.125931676144</v>
      </c>
      <c r="K54" s="331">
        <v>2230.1558733400734</v>
      </c>
      <c r="L54" s="331">
        <v>0</v>
      </c>
      <c r="M54" s="331">
        <v>0</v>
      </c>
      <c r="N54" s="331">
        <v>-0.0583327663516684</v>
      </c>
      <c r="O54" s="331">
        <v>8960.223472249865</v>
      </c>
    </row>
    <row r="55" spans="2:15" s="180" customFormat="1" ht="12" customHeight="1">
      <c r="B55" s="327"/>
      <c r="C55" s="327"/>
      <c r="D55" s="327" t="s">
        <v>224</v>
      </c>
      <c r="E55" s="327" t="s">
        <v>22</v>
      </c>
      <c r="F55" s="327"/>
      <c r="G55" s="327"/>
      <c r="H55" s="327"/>
      <c r="I55" s="173"/>
      <c r="J55" s="173">
        <v>1004.610434</v>
      </c>
      <c r="K55" s="173">
        <v>498.1230543900001</v>
      </c>
      <c r="L55" s="173">
        <v>0</v>
      </c>
      <c r="M55" s="173">
        <v>-2.0248600000003876</v>
      </c>
      <c r="N55" s="173">
        <v>0</v>
      </c>
      <c r="O55" s="173">
        <v>1500.7086283899998</v>
      </c>
    </row>
    <row r="56" spans="2:15" s="180" customFormat="1" ht="12" customHeight="1">
      <c r="B56" s="327"/>
      <c r="C56" s="327"/>
      <c r="D56" s="327"/>
      <c r="E56" s="327" t="s">
        <v>505</v>
      </c>
      <c r="F56" s="327" t="s">
        <v>110</v>
      </c>
      <c r="G56" s="327"/>
      <c r="H56" s="327"/>
      <c r="I56" s="173"/>
      <c r="J56" s="173">
        <v>0</v>
      </c>
      <c r="K56" s="173">
        <v>0</v>
      </c>
      <c r="L56" s="173">
        <v>0</v>
      </c>
      <c r="M56" s="173">
        <v>0</v>
      </c>
      <c r="N56" s="173">
        <v>0</v>
      </c>
      <c r="O56" s="173">
        <v>0</v>
      </c>
    </row>
    <row r="57" spans="2:15" s="180" customFormat="1" ht="12" customHeight="1">
      <c r="B57" s="327"/>
      <c r="C57" s="327"/>
      <c r="D57" s="327"/>
      <c r="E57" s="327"/>
      <c r="F57" s="327" t="s">
        <v>506</v>
      </c>
      <c r="G57" s="327" t="s">
        <v>497</v>
      </c>
      <c r="H57" s="327"/>
      <c r="I57" s="173"/>
      <c r="J57" s="173">
        <v>0</v>
      </c>
      <c r="K57" s="173">
        <v>0</v>
      </c>
      <c r="L57" s="173">
        <v>0</v>
      </c>
      <c r="M57" s="173">
        <v>0</v>
      </c>
      <c r="N57" s="173">
        <v>0</v>
      </c>
      <c r="O57" s="173">
        <v>0</v>
      </c>
    </row>
    <row r="58" spans="2:15" s="180" customFormat="1" ht="12" customHeight="1">
      <c r="B58" s="327"/>
      <c r="C58" s="327"/>
      <c r="D58" s="327"/>
      <c r="E58" s="327"/>
      <c r="F58" s="327" t="s">
        <v>507</v>
      </c>
      <c r="G58" s="327" t="s">
        <v>499</v>
      </c>
      <c r="H58" s="327"/>
      <c r="I58" s="173"/>
      <c r="J58" s="173">
        <v>0</v>
      </c>
      <c r="K58" s="173">
        <v>0</v>
      </c>
      <c r="L58" s="173">
        <v>0</v>
      </c>
      <c r="M58" s="173">
        <v>0</v>
      </c>
      <c r="N58" s="173">
        <v>0</v>
      </c>
      <c r="O58" s="173">
        <v>0</v>
      </c>
    </row>
    <row r="59" spans="2:15" s="180" customFormat="1" ht="12" customHeight="1">
      <c r="B59" s="327"/>
      <c r="C59" s="327"/>
      <c r="D59" s="327"/>
      <c r="E59" s="327" t="s">
        <v>508</v>
      </c>
      <c r="F59" s="327" t="s">
        <v>476</v>
      </c>
      <c r="G59" s="327"/>
      <c r="H59" s="327"/>
      <c r="I59" s="173"/>
      <c r="J59" s="173">
        <v>0</v>
      </c>
      <c r="K59" s="173">
        <v>0</v>
      </c>
      <c r="L59" s="173">
        <v>0</v>
      </c>
      <c r="M59" s="173">
        <v>0</v>
      </c>
      <c r="N59" s="173">
        <v>0</v>
      </c>
      <c r="O59" s="173">
        <v>0</v>
      </c>
    </row>
    <row r="60" spans="2:15" s="180" customFormat="1" ht="12" customHeight="1">
      <c r="B60" s="327"/>
      <c r="C60" s="327"/>
      <c r="D60" s="327"/>
      <c r="E60" s="327"/>
      <c r="F60" s="327" t="s">
        <v>509</v>
      </c>
      <c r="G60" s="327" t="s">
        <v>497</v>
      </c>
      <c r="H60" s="327"/>
      <c r="I60" s="173"/>
      <c r="J60" s="173">
        <v>0</v>
      </c>
      <c r="K60" s="173">
        <v>0</v>
      </c>
      <c r="L60" s="173">
        <v>0</v>
      </c>
      <c r="M60" s="173">
        <v>0</v>
      </c>
      <c r="N60" s="173">
        <v>0</v>
      </c>
      <c r="O60" s="173">
        <v>0</v>
      </c>
    </row>
    <row r="61" spans="2:15" s="180" customFormat="1" ht="12" customHeight="1">
      <c r="B61" s="327"/>
      <c r="C61" s="327"/>
      <c r="D61" s="327"/>
      <c r="E61" s="327"/>
      <c r="F61" s="327" t="s">
        <v>510</v>
      </c>
      <c r="G61" s="327" t="s">
        <v>499</v>
      </c>
      <c r="H61" s="327"/>
      <c r="I61" s="173"/>
      <c r="J61" s="173">
        <v>0</v>
      </c>
      <c r="K61" s="173">
        <v>0</v>
      </c>
      <c r="L61" s="173">
        <v>0</v>
      </c>
      <c r="M61" s="173">
        <v>0</v>
      </c>
      <c r="N61" s="173">
        <v>0</v>
      </c>
      <c r="O61" s="173">
        <v>0</v>
      </c>
    </row>
    <row r="62" spans="2:15" s="180" customFormat="1" ht="12" customHeight="1">
      <c r="B62" s="327"/>
      <c r="C62" s="327"/>
      <c r="D62" s="327"/>
      <c r="E62" s="327" t="s">
        <v>511</v>
      </c>
      <c r="F62" s="327" t="s">
        <v>112</v>
      </c>
      <c r="G62" s="327"/>
      <c r="H62" s="327"/>
      <c r="I62" s="173"/>
      <c r="J62" s="173">
        <v>982.6700370000001</v>
      </c>
      <c r="K62" s="173">
        <v>462.3685960000001</v>
      </c>
      <c r="L62" s="173">
        <v>0</v>
      </c>
      <c r="M62" s="173">
        <v>-2.0248600000003876</v>
      </c>
      <c r="N62" s="173">
        <v>0</v>
      </c>
      <c r="O62" s="173">
        <v>1443.013773</v>
      </c>
    </row>
    <row r="63" spans="2:15" s="180" customFormat="1" ht="12" customHeight="1">
      <c r="B63" s="327"/>
      <c r="C63" s="327"/>
      <c r="D63" s="327"/>
      <c r="E63" s="327"/>
      <c r="F63" s="327" t="s">
        <v>512</v>
      </c>
      <c r="G63" s="327" t="s">
        <v>497</v>
      </c>
      <c r="H63" s="327"/>
      <c r="I63" s="173"/>
      <c r="J63" s="173">
        <v>298.95976956314985</v>
      </c>
      <c r="K63" s="173">
        <v>94.35243199918494</v>
      </c>
      <c r="L63" s="173">
        <v>0</v>
      </c>
      <c r="M63" s="173">
        <v>-1.4564769039372436</v>
      </c>
      <c r="N63" s="173">
        <v>0</v>
      </c>
      <c r="O63" s="173">
        <v>391.8557246583975</v>
      </c>
    </row>
    <row r="64" spans="2:15" s="180" customFormat="1" ht="12" customHeight="1">
      <c r="B64" s="327"/>
      <c r="C64" s="327"/>
      <c r="D64" s="327"/>
      <c r="E64" s="327"/>
      <c r="F64" s="327" t="s">
        <v>513</v>
      </c>
      <c r="G64" s="327" t="s">
        <v>499</v>
      </c>
      <c r="H64" s="327"/>
      <c r="I64" s="173"/>
      <c r="J64" s="173">
        <v>683.7102674368502</v>
      </c>
      <c r="K64" s="173">
        <v>368.01616400081514</v>
      </c>
      <c r="L64" s="173">
        <v>0</v>
      </c>
      <c r="M64" s="173">
        <v>-0.568383096063144</v>
      </c>
      <c r="N64" s="173">
        <v>0</v>
      </c>
      <c r="O64" s="173">
        <v>1051.1580483416024</v>
      </c>
    </row>
    <row r="65" spans="1:15" ht="12" customHeight="1">
      <c r="A65" s="186"/>
      <c r="B65" s="186"/>
      <c r="C65" s="186"/>
      <c r="D65" s="186"/>
      <c r="E65" s="186" t="s">
        <v>514</v>
      </c>
      <c r="F65" s="181" t="s">
        <v>113</v>
      </c>
      <c r="G65" s="181"/>
      <c r="H65" s="181"/>
      <c r="I65" s="181"/>
      <c r="J65" s="181">
        <v>21.940397</v>
      </c>
      <c r="K65" s="181">
        <v>35.754458389999996</v>
      </c>
      <c r="L65" s="181">
        <v>0</v>
      </c>
      <c r="M65" s="181">
        <v>0</v>
      </c>
      <c r="N65" s="181">
        <v>0</v>
      </c>
      <c r="O65" s="181">
        <v>57.69485539</v>
      </c>
    </row>
    <row r="66" spans="2:15" s="180" customFormat="1" ht="12" customHeight="1">
      <c r="B66" s="327"/>
      <c r="C66" s="327"/>
      <c r="D66" s="327"/>
      <c r="E66" s="327"/>
      <c r="F66" s="327" t="s">
        <v>515</v>
      </c>
      <c r="G66" s="327" t="s">
        <v>497</v>
      </c>
      <c r="H66" s="327"/>
      <c r="I66" s="173"/>
      <c r="J66" s="173"/>
      <c r="K66" s="173"/>
      <c r="L66" s="173"/>
      <c r="M66" s="173"/>
      <c r="N66" s="173"/>
      <c r="O66" s="173"/>
    </row>
    <row r="67" spans="2:15" s="180" customFormat="1" ht="12" customHeight="1">
      <c r="B67" s="327"/>
      <c r="C67" s="327"/>
      <c r="D67" s="327"/>
      <c r="E67" s="327"/>
      <c r="F67" s="327" t="s">
        <v>516</v>
      </c>
      <c r="G67" s="327" t="s">
        <v>499</v>
      </c>
      <c r="H67" s="327"/>
      <c r="I67" s="173"/>
      <c r="J67" s="173">
        <v>21.940397</v>
      </c>
      <c r="K67" s="173">
        <v>35.754458389999996</v>
      </c>
      <c r="L67" s="173">
        <v>0</v>
      </c>
      <c r="M67" s="173">
        <v>0</v>
      </c>
      <c r="N67" s="173">
        <v>0</v>
      </c>
      <c r="O67" s="173">
        <v>57.69485539</v>
      </c>
    </row>
    <row r="68" spans="2:15" s="180" customFormat="1" ht="12" customHeight="1">
      <c r="B68" s="327"/>
      <c r="C68" s="327"/>
      <c r="D68" s="327" t="s">
        <v>225</v>
      </c>
      <c r="E68" s="327" t="s">
        <v>23</v>
      </c>
      <c r="F68" s="327"/>
      <c r="G68" s="327"/>
      <c r="H68" s="327"/>
      <c r="I68" s="173"/>
      <c r="J68" s="173">
        <v>9893.422272</v>
      </c>
      <c r="K68" s="173">
        <v>2829.453407759597</v>
      </c>
      <c r="L68" s="173">
        <v>145.06407650224892</v>
      </c>
      <c r="M68" s="173">
        <v>81.65177594027429</v>
      </c>
      <c r="N68" s="173">
        <v>-0.018811032120211735</v>
      </c>
      <c r="O68" s="173">
        <v>12949.57272117</v>
      </c>
    </row>
    <row r="69" spans="2:15" s="180" customFormat="1" ht="12" customHeight="1">
      <c r="B69" s="327"/>
      <c r="C69" s="327"/>
      <c r="D69" s="327"/>
      <c r="E69" s="327" t="s">
        <v>517</v>
      </c>
      <c r="F69" s="327" t="s">
        <v>110</v>
      </c>
      <c r="G69" s="327"/>
      <c r="H69" s="327"/>
      <c r="I69" s="173"/>
      <c r="J69" s="173"/>
      <c r="K69" s="173"/>
      <c r="L69" s="173"/>
      <c r="M69" s="173"/>
      <c r="N69" s="173"/>
      <c r="O69" s="173"/>
    </row>
    <row r="70" spans="2:15" s="180" customFormat="1" ht="12" customHeight="1">
      <c r="B70" s="327"/>
      <c r="C70" s="327"/>
      <c r="D70" s="327"/>
      <c r="E70" s="327" t="s">
        <v>518</v>
      </c>
      <c r="F70" s="327" t="s">
        <v>476</v>
      </c>
      <c r="G70" s="327"/>
      <c r="H70" s="327"/>
      <c r="I70" s="173"/>
      <c r="J70" s="173">
        <v>590.926707173731</v>
      </c>
      <c r="K70" s="173">
        <v>3011.1940176199996</v>
      </c>
      <c r="L70" s="173">
        <v>145.06407650224892</v>
      </c>
      <c r="M70" s="173">
        <v>46.7</v>
      </c>
      <c r="N70" s="173">
        <v>0.00041694602930419933</v>
      </c>
      <c r="O70" s="173">
        <v>3793.8852182420096</v>
      </c>
    </row>
    <row r="71" spans="2:15" s="180" customFormat="1" ht="12" customHeight="1">
      <c r="B71" s="327"/>
      <c r="C71" s="327"/>
      <c r="D71" s="327"/>
      <c r="E71" s="327" t="s">
        <v>519</v>
      </c>
      <c r="F71" s="327" t="s">
        <v>112</v>
      </c>
      <c r="G71" s="327"/>
      <c r="H71" s="327"/>
      <c r="I71" s="173"/>
      <c r="J71" s="173">
        <v>2031.422272</v>
      </c>
      <c r="K71" s="173">
        <v>289.84991500000024</v>
      </c>
      <c r="L71" s="173">
        <v>0</v>
      </c>
      <c r="M71" s="173">
        <v>24.736004</v>
      </c>
      <c r="N71" s="173">
        <v>-0.005974000000286139</v>
      </c>
      <c r="O71" s="173">
        <v>2346.002217</v>
      </c>
    </row>
    <row r="72" spans="2:15" s="180" customFormat="1" ht="12" customHeight="1">
      <c r="B72" s="327"/>
      <c r="C72" s="327"/>
      <c r="D72" s="327"/>
      <c r="E72" s="327" t="s">
        <v>520</v>
      </c>
      <c r="F72" s="327" t="s">
        <v>113</v>
      </c>
      <c r="G72" s="327"/>
      <c r="H72" s="327"/>
      <c r="I72" s="173"/>
      <c r="J72" s="173">
        <v>7271.073292826269</v>
      </c>
      <c r="K72" s="173">
        <v>-471.59052486040287</v>
      </c>
      <c r="L72" s="173">
        <v>0</v>
      </c>
      <c r="M72" s="173">
        <v>10.215771940274294</v>
      </c>
      <c r="N72" s="173">
        <v>-0.013253978149229795</v>
      </c>
      <c r="O72" s="173">
        <v>6809.685285927991</v>
      </c>
    </row>
    <row r="73" spans="2:15" s="180" customFormat="1" ht="12" customHeight="1">
      <c r="B73" s="327"/>
      <c r="C73" s="327"/>
      <c r="D73" s="327"/>
      <c r="E73" s="327"/>
      <c r="F73" s="327" t="s">
        <v>521</v>
      </c>
      <c r="G73" s="327" t="s">
        <v>61</v>
      </c>
      <c r="H73" s="327"/>
      <c r="I73" s="173"/>
      <c r="J73" s="173">
        <v>725.405</v>
      </c>
      <c r="K73" s="173">
        <v>340.56</v>
      </c>
      <c r="L73" s="173">
        <v>0</v>
      </c>
      <c r="M73" s="173">
        <v>0</v>
      </c>
      <c r="N73" s="173">
        <v>0</v>
      </c>
      <c r="O73" s="173">
        <v>1065.965</v>
      </c>
    </row>
    <row r="74" spans="2:15" s="180" customFormat="1" ht="12" customHeight="1">
      <c r="B74" s="327"/>
      <c r="C74" s="327"/>
      <c r="D74" s="327"/>
      <c r="E74" s="327"/>
      <c r="F74" s="327" t="s">
        <v>522</v>
      </c>
      <c r="G74" s="327" t="s">
        <v>62</v>
      </c>
      <c r="H74" s="327"/>
      <c r="I74" s="173"/>
      <c r="J74" s="173">
        <v>6545.668292826269</v>
      </c>
      <c r="K74" s="173">
        <v>-812.1505248604028</v>
      </c>
      <c r="L74" s="173">
        <v>0</v>
      </c>
      <c r="M74" s="173">
        <v>10.215771940274294</v>
      </c>
      <c r="N74" s="173">
        <v>-0.013253978149229795</v>
      </c>
      <c r="O74" s="173">
        <v>5743.7202859279905</v>
      </c>
    </row>
    <row r="75" spans="2:15" s="180" customFormat="1" ht="12" customHeight="1">
      <c r="B75" s="327"/>
      <c r="C75" s="327"/>
      <c r="D75" s="327" t="s">
        <v>226</v>
      </c>
      <c r="E75" s="327" t="s">
        <v>24</v>
      </c>
      <c r="F75" s="327"/>
      <c r="G75" s="327"/>
      <c r="H75" s="327"/>
      <c r="I75" s="173"/>
      <c r="J75" s="173">
        <v>355.448</v>
      </c>
      <c r="K75" s="173">
        <v>0</v>
      </c>
      <c r="L75" s="173">
        <v>0</v>
      </c>
      <c r="M75" s="173">
        <v>0.30000000000000426</v>
      </c>
      <c r="N75" s="173">
        <v>0</v>
      </c>
      <c r="O75" s="173">
        <v>355.748</v>
      </c>
    </row>
    <row r="76" spans="2:15" s="180" customFormat="1" ht="12" customHeight="1">
      <c r="B76" s="327"/>
      <c r="C76" s="327"/>
      <c r="D76" s="327"/>
      <c r="E76" s="327" t="s">
        <v>227</v>
      </c>
      <c r="F76" s="327" t="s">
        <v>110</v>
      </c>
      <c r="G76" s="327"/>
      <c r="H76" s="327"/>
      <c r="I76" s="173"/>
      <c r="J76" s="173">
        <v>247.648</v>
      </c>
      <c r="K76" s="173">
        <v>0</v>
      </c>
      <c r="L76" s="173">
        <v>0</v>
      </c>
      <c r="M76" s="173">
        <v>0.30000000000000426</v>
      </c>
      <c r="N76" s="173">
        <v>0</v>
      </c>
      <c r="O76" s="173">
        <v>247.94799999999998</v>
      </c>
    </row>
    <row r="77" spans="2:15" s="180" customFormat="1" ht="12" customHeight="1">
      <c r="B77" s="327"/>
      <c r="C77" s="327"/>
      <c r="D77" s="327"/>
      <c r="E77" s="327"/>
      <c r="F77" s="327" t="s">
        <v>523</v>
      </c>
      <c r="G77" s="327" t="s">
        <v>497</v>
      </c>
      <c r="H77" s="327"/>
      <c r="I77" s="173"/>
      <c r="J77" s="173">
        <v>247.648</v>
      </c>
      <c r="K77" s="173">
        <v>0</v>
      </c>
      <c r="L77" s="173">
        <v>0</v>
      </c>
      <c r="M77" s="173">
        <v>0.30000000000000426</v>
      </c>
      <c r="N77" s="173">
        <v>0</v>
      </c>
      <c r="O77" s="173">
        <v>247.94799999999998</v>
      </c>
    </row>
    <row r="78" spans="2:15" s="180" customFormat="1" ht="12" customHeight="1">
      <c r="B78" s="327"/>
      <c r="C78" s="327"/>
      <c r="D78" s="327"/>
      <c r="E78" s="327"/>
      <c r="F78" s="327" t="s">
        <v>524</v>
      </c>
      <c r="G78" s="327" t="s">
        <v>499</v>
      </c>
      <c r="H78" s="327"/>
      <c r="I78" s="173"/>
      <c r="J78" s="173">
        <v>0</v>
      </c>
      <c r="K78" s="173">
        <v>0</v>
      </c>
      <c r="L78" s="173">
        <v>0</v>
      </c>
      <c r="M78" s="173">
        <v>0</v>
      </c>
      <c r="N78" s="173">
        <v>0</v>
      </c>
      <c r="O78" s="173">
        <v>0</v>
      </c>
    </row>
    <row r="79" spans="2:15" s="180" customFormat="1" ht="12" customHeight="1">
      <c r="B79" s="327"/>
      <c r="C79" s="327"/>
      <c r="D79" s="327"/>
      <c r="E79" s="327" t="s">
        <v>228</v>
      </c>
      <c r="F79" s="327" t="s">
        <v>111</v>
      </c>
      <c r="G79" s="327"/>
      <c r="H79" s="327"/>
      <c r="I79" s="173"/>
      <c r="J79" s="173">
        <v>107.8</v>
      </c>
      <c r="K79" s="173">
        <v>0</v>
      </c>
      <c r="L79" s="173">
        <v>0</v>
      </c>
      <c r="M79" s="173">
        <v>0</v>
      </c>
      <c r="N79" s="173">
        <v>0</v>
      </c>
      <c r="O79" s="173">
        <v>107.8</v>
      </c>
    </row>
    <row r="80" spans="2:15" s="180" customFormat="1" ht="12" customHeight="1">
      <c r="B80" s="327"/>
      <c r="C80" s="327"/>
      <c r="D80" s="327"/>
      <c r="E80" s="327"/>
      <c r="F80" s="327" t="s">
        <v>525</v>
      </c>
      <c r="G80" s="327" t="s">
        <v>497</v>
      </c>
      <c r="H80" s="327"/>
      <c r="I80" s="173"/>
      <c r="J80" s="173">
        <v>107.8</v>
      </c>
      <c r="K80" s="173">
        <v>0</v>
      </c>
      <c r="L80" s="173">
        <v>0</v>
      </c>
      <c r="M80" s="173">
        <v>0</v>
      </c>
      <c r="N80" s="173">
        <v>0</v>
      </c>
      <c r="O80" s="173">
        <v>107.8</v>
      </c>
    </row>
    <row r="81" spans="2:15" s="180" customFormat="1" ht="12" customHeight="1">
      <c r="B81" s="327"/>
      <c r="C81" s="327"/>
      <c r="D81" s="327"/>
      <c r="E81" s="327"/>
      <c r="F81" s="327" t="s">
        <v>526</v>
      </c>
      <c r="G81" s="327" t="s">
        <v>499</v>
      </c>
      <c r="H81" s="327"/>
      <c r="I81" s="173"/>
      <c r="J81" s="173">
        <v>0</v>
      </c>
      <c r="K81" s="173">
        <v>0</v>
      </c>
      <c r="L81" s="173">
        <v>0</v>
      </c>
      <c r="M81" s="173">
        <v>0</v>
      </c>
      <c r="N81" s="173">
        <v>0</v>
      </c>
      <c r="O81" s="173">
        <v>0</v>
      </c>
    </row>
    <row r="82" spans="2:15" s="180" customFormat="1" ht="12" customHeight="1">
      <c r="B82" s="327"/>
      <c r="C82" s="327"/>
      <c r="D82" s="327"/>
      <c r="E82" s="327" t="s">
        <v>527</v>
      </c>
      <c r="F82" s="327" t="s">
        <v>112</v>
      </c>
      <c r="G82" s="327"/>
      <c r="H82" s="327"/>
      <c r="I82" s="173"/>
      <c r="J82" s="173">
        <v>0</v>
      </c>
      <c r="K82" s="173">
        <v>0</v>
      </c>
      <c r="L82" s="173">
        <v>0</v>
      </c>
      <c r="M82" s="173">
        <v>0</v>
      </c>
      <c r="N82" s="173">
        <v>0</v>
      </c>
      <c r="O82" s="173">
        <v>0</v>
      </c>
    </row>
    <row r="83" spans="2:15" s="180" customFormat="1" ht="12" customHeight="1">
      <c r="B83" s="327"/>
      <c r="C83" s="327"/>
      <c r="D83" s="327"/>
      <c r="E83" s="327"/>
      <c r="F83" s="327" t="s">
        <v>528</v>
      </c>
      <c r="G83" s="327" t="s">
        <v>497</v>
      </c>
      <c r="H83" s="327"/>
      <c r="I83" s="173"/>
      <c r="J83" s="173">
        <v>0</v>
      </c>
      <c r="K83" s="173">
        <v>0</v>
      </c>
      <c r="L83" s="173">
        <v>0</v>
      </c>
      <c r="M83" s="173">
        <v>0</v>
      </c>
      <c r="N83" s="173">
        <v>0</v>
      </c>
      <c r="O83" s="173">
        <v>0</v>
      </c>
    </row>
    <row r="84" spans="2:15" s="180" customFormat="1" ht="12" customHeight="1">
      <c r="B84" s="327"/>
      <c r="C84" s="327"/>
      <c r="D84" s="327"/>
      <c r="E84" s="327"/>
      <c r="F84" s="327" t="s">
        <v>529</v>
      </c>
      <c r="G84" s="327" t="s">
        <v>499</v>
      </c>
      <c r="H84" s="327"/>
      <c r="I84" s="173"/>
      <c r="J84" s="173">
        <v>0</v>
      </c>
      <c r="K84" s="173">
        <v>0</v>
      </c>
      <c r="L84" s="173">
        <v>0</v>
      </c>
      <c r="M84" s="173">
        <v>0</v>
      </c>
      <c r="N84" s="173">
        <v>0</v>
      </c>
      <c r="O84" s="173">
        <v>0</v>
      </c>
    </row>
    <row r="85" spans="2:15" s="180" customFormat="1" ht="12" customHeight="1">
      <c r="B85" s="327"/>
      <c r="C85" s="327"/>
      <c r="D85" s="327"/>
      <c r="E85" s="327" t="s">
        <v>530</v>
      </c>
      <c r="F85" s="327" t="s">
        <v>113</v>
      </c>
      <c r="G85" s="327"/>
      <c r="H85" s="327"/>
      <c r="I85" s="173"/>
      <c r="J85" s="173"/>
      <c r="K85" s="173"/>
      <c r="L85" s="173"/>
      <c r="M85" s="173"/>
      <c r="N85" s="173"/>
      <c r="O85" s="173"/>
    </row>
    <row r="86" spans="2:15" s="180" customFormat="1" ht="12" customHeight="1">
      <c r="B86" s="327"/>
      <c r="C86" s="327"/>
      <c r="D86" s="327"/>
      <c r="E86" s="327"/>
      <c r="F86" s="327" t="s">
        <v>531</v>
      </c>
      <c r="G86" s="327" t="s">
        <v>497</v>
      </c>
      <c r="H86" s="327"/>
      <c r="I86" s="173"/>
      <c r="J86" s="173"/>
      <c r="K86" s="173"/>
      <c r="L86" s="173"/>
      <c r="M86" s="173"/>
      <c r="N86" s="173"/>
      <c r="O86" s="173"/>
    </row>
    <row r="87" spans="2:15" s="180" customFormat="1" ht="12" customHeight="1">
      <c r="B87" s="327"/>
      <c r="C87" s="327"/>
      <c r="D87" s="327"/>
      <c r="E87" s="327"/>
      <c r="F87" s="327" t="s">
        <v>532</v>
      </c>
      <c r="G87" s="327" t="s">
        <v>499</v>
      </c>
      <c r="H87" s="327"/>
      <c r="I87" s="173"/>
      <c r="J87" s="173"/>
      <c r="K87" s="173"/>
      <c r="L87" s="173"/>
      <c r="M87" s="173"/>
      <c r="N87" s="173"/>
      <c r="O87" s="173"/>
    </row>
    <row r="88" spans="2:15" s="180" customFormat="1" ht="12" customHeight="1">
      <c r="B88" s="327"/>
      <c r="C88" s="327"/>
      <c r="D88" s="327"/>
      <c r="E88" s="327"/>
      <c r="F88" s="327"/>
      <c r="G88" s="327" t="s">
        <v>533</v>
      </c>
      <c r="H88" s="327" t="s">
        <v>61</v>
      </c>
      <c r="I88" s="173"/>
      <c r="J88" s="173"/>
      <c r="K88" s="173"/>
      <c r="L88" s="173"/>
      <c r="M88" s="173"/>
      <c r="N88" s="173"/>
      <c r="O88" s="173"/>
    </row>
    <row r="89" spans="2:15" s="180" customFormat="1" ht="12" customHeight="1">
      <c r="B89" s="327"/>
      <c r="C89" s="327"/>
      <c r="D89" s="327"/>
      <c r="E89" s="327"/>
      <c r="F89" s="327"/>
      <c r="G89" s="327" t="s">
        <v>534</v>
      </c>
      <c r="H89" s="327" t="s">
        <v>62</v>
      </c>
      <c r="I89" s="173"/>
      <c r="J89" s="173"/>
      <c r="K89" s="173"/>
      <c r="L89" s="173"/>
      <c r="M89" s="173"/>
      <c r="N89" s="173"/>
      <c r="O89" s="173"/>
    </row>
    <row r="90" spans="2:15" s="214" customFormat="1" ht="12" customHeight="1">
      <c r="B90" s="329"/>
      <c r="C90" s="329" t="s">
        <v>64</v>
      </c>
      <c r="D90" s="329" t="s">
        <v>599</v>
      </c>
      <c r="E90" s="329"/>
      <c r="F90" s="329"/>
      <c r="G90" s="329"/>
      <c r="H90" s="329"/>
      <c r="I90" s="330"/>
      <c r="J90" s="330">
        <v>19428.94456314</v>
      </c>
      <c r="K90" s="330">
        <v>-1584.143010872441</v>
      </c>
      <c r="L90" s="330">
        <v>-42.1193163119414</v>
      </c>
      <c r="M90" s="330">
        <v>93.81646910438442</v>
      </c>
      <c r="N90" s="330">
        <v>0.006564369999978226</v>
      </c>
      <c r="O90" s="330">
        <v>17896.50526943</v>
      </c>
    </row>
    <row r="91" spans="2:15" s="180" customFormat="1" ht="12" customHeight="1">
      <c r="B91" s="327"/>
      <c r="C91" s="327"/>
      <c r="D91" s="327" t="s">
        <v>535</v>
      </c>
      <c r="E91" s="327" t="s">
        <v>66</v>
      </c>
      <c r="F91" s="327"/>
      <c r="G91" s="328"/>
      <c r="H91" s="327"/>
      <c r="I91" s="173"/>
      <c r="J91" s="173">
        <v>4.31958546</v>
      </c>
      <c r="K91" s="173">
        <v>0</v>
      </c>
      <c r="L91" s="173">
        <v>0</v>
      </c>
      <c r="M91" s="173">
        <v>0.44531236000000085</v>
      </c>
      <c r="N91" s="173">
        <v>0</v>
      </c>
      <c r="O91" s="173">
        <v>4.764897820000001</v>
      </c>
    </row>
    <row r="92" spans="2:15" s="180" customFormat="1" ht="12" customHeight="1">
      <c r="B92" s="327"/>
      <c r="C92" s="327"/>
      <c r="D92" s="327" t="s">
        <v>536</v>
      </c>
      <c r="E92" s="172" t="s">
        <v>67</v>
      </c>
      <c r="F92" s="171"/>
      <c r="G92" s="327"/>
      <c r="H92" s="327"/>
      <c r="I92" s="173"/>
      <c r="J92" s="173">
        <v>54.61213816</v>
      </c>
      <c r="K92" s="173">
        <v>-1.5705922464483137</v>
      </c>
      <c r="L92" s="173">
        <v>0</v>
      </c>
      <c r="M92" s="173">
        <v>0.3977924164483113</v>
      </c>
      <c r="N92" s="173">
        <v>0</v>
      </c>
      <c r="O92" s="173">
        <v>53.43933833</v>
      </c>
    </row>
    <row r="93" spans="2:15" s="180" customFormat="1" ht="12" customHeight="1">
      <c r="B93" s="327"/>
      <c r="C93" s="327"/>
      <c r="D93" s="327" t="s">
        <v>537</v>
      </c>
      <c r="E93" s="172" t="s">
        <v>68</v>
      </c>
      <c r="F93" s="171"/>
      <c r="G93" s="327"/>
      <c r="H93" s="327"/>
      <c r="I93" s="173"/>
      <c r="J93" s="173">
        <v>113.21265280000009</v>
      </c>
      <c r="K93" s="173">
        <v>-13.818417713263898</v>
      </c>
      <c r="L93" s="173">
        <v>0</v>
      </c>
      <c r="M93" s="173">
        <v>0.9317709432636576</v>
      </c>
      <c r="N93" s="173">
        <v>0</v>
      </c>
      <c r="O93" s="173">
        <v>100.32600602999985</v>
      </c>
    </row>
    <row r="94" spans="2:15" s="180" customFormat="1" ht="12" customHeight="1">
      <c r="B94" s="327"/>
      <c r="C94" s="327"/>
      <c r="D94" s="327" t="s">
        <v>538</v>
      </c>
      <c r="E94" s="172" t="s">
        <v>69</v>
      </c>
      <c r="F94" s="171"/>
      <c r="G94" s="327"/>
      <c r="H94" s="327"/>
      <c r="I94" s="173"/>
      <c r="J94" s="173">
        <v>19224.92798858</v>
      </c>
      <c r="K94" s="173">
        <v>-1597.9568603227285</v>
      </c>
      <c r="L94" s="173">
        <v>-42.1193163119414</v>
      </c>
      <c r="M94" s="173">
        <v>92.04159338467218</v>
      </c>
      <c r="N94" s="173">
        <v>0.006564369999978226</v>
      </c>
      <c r="O94" s="173">
        <v>17676.8999697</v>
      </c>
    </row>
    <row r="95" spans="2:15" s="180" customFormat="1" ht="12" customHeight="1">
      <c r="B95" s="327"/>
      <c r="C95" s="327"/>
      <c r="D95" s="327"/>
      <c r="E95" s="172" t="s">
        <v>539</v>
      </c>
      <c r="F95" s="171" t="s">
        <v>70</v>
      </c>
      <c r="G95" s="327"/>
      <c r="H95" s="327"/>
      <c r="I95" s="173"/>
      <c r="J95" s="173">
        <v>10772.163818289999</v>
      </c>
      <c r="K95" s="173">
        <v>-1369.8784118314363</v>
      </c>
      <c r="L95" s="173">
        <v>0</v>
      </c>
      <c r="M95" s="173">
        <v>-11.136436758562922</v>
      </c>
      <c r="N95" s="173">
        <v>0</v>
      </c>
      <c r="O95" s="173">
        <v>9391.1489697</v>
      </c>
    </row>
    <row r="96" spans="2:15" s="180" customFormat="1" ht="12" customHeight="1">
      <c r="B96" s="327"/>
      <c r="C96" s="327"/>
      <c r="D96" s="327"/>
      <c r="E96" s="171" t="s">
        <v>540</v>
      </c>
      <c r="F96" s="172" t="s">
        <v>71</v>
      </c>
      <c r="G96" s="327"/>
      <c r="H96" s="327"/>
      <c r="I96" s="173"/>
      <c r="J96" s="173">
        <v>8452.76417029</v>
      </c>
      <c r="K96" s="173">
        <v>-228.07844849129208</v>
      </c>
      <c r="L96" s="173">
        <v>-42.1193163119414</v>
      </c>
      <c r="M96" s="173">
        <v>103.1780301432351</v>
      </c>
      <c r="N96" s="173">
        <v>0.006564369999978226</v>
      </c>
      <c r="O96" s="173">
        <v>8285.751</v>
      </c>
    </row>
    <row r="97" spans="2:15" s="180" customFormat="1" ht="12" customHeight="1">
      <c r="B97" s="327"/>
      <c r="C97" s="327"/>
      <c r="D97" s="327" t="s">
        <v>541</v>
      </c>
      <c r="E97" s="171" t="s">
        <v>72</v>
      </c>
      <c r="F97" s="172"/>
      <c r="G97" s="327"/>
      <c r="H97" s="327"/>
      <c r="I97" s="173"/>
      <c r="J97" s="173">
        <v>31.87219814</v>
      </c>
      <c r="K97" s="173">
        <v>29.20285940999969</v>
      </c>
      <c r="L97" s="173">
        <v>0</v>
      </c>
      <c r="M97" s="173">
        <v>2.7355895326763857E-13</v>
      </c>
      <c r="N97" s="173">
        <v>0</v>
      </c>
      <c r="O97" s="173">
        <v>61.075057550000004</v>
      </c>
    </row>
    <row r="98" spans="2:15" s="180" customFormat="1" ht="12" customHeight="1">
      <c r="B98" s="327"/>
      <c r="C98" s="327"/>
      <c r="D98" s="327"/>
      <c r="E98" s="171"/>
      <c r="F98" s="172"/>
      <c r="G98" s="327"/>
      <c r="H98" s="327"/>
      <c r="I98" s="173"/>
      <c r="J98" s="173"/>
      <c r="K98" s="173"/>
      <c r="L98" s="173"/>
      <c r="M98" s="173"/>
      <c r="N98" s="173"/>
      <c r="O98" s="173"/>
    </row>
    <row r="99" spans="2:15" s="180" customFormat="1" ht="12" customHeight="1">
      <c r="B99" s="288" t="s">
        <v>675</v>
      </c>
      <c r="C99" s="327"/>
      <c r="D99" s="327"/>
      <c r="E99" s="171"/>
      <c r="F99" s="172"/>
      <c r="G99" s="327"/>
      <c r="H99" s="327"/>
      <c r="I99" s="173"/>
      <c r="J99" s="173"/>
      <c r="K99" s="173"/>
      <c r="L99" s="173"/>
      <c r="M99" s="173"/>
      <c r="N99" s="173"/>
      <c r="O99" s="173"/>
    </row>
    <row r="100" spans="1:15" ht="9" customHeight="1">
      <c r="A100" s="186"/>
      <c r="B100" s="313"/>
      <c r="C100" s="174"/>
      <c r="D100" s="174"/>
      <c r="E100" s="174"/>
      <c r="F100" s="174"/>
      <c r="G100" s="174"/>
      <c r="H100" s="174"/>
      <c r="I100" s="174"/>
      <c r="J100" s="174"/>
      <c r="K100" s="314"/>
      <c r="L100" s="314"/>
      <c r="M100" s="314"/>
      <c r="N100" s="314"/>
      <c r="O100" s="175"/>
    </row>
    <row r="101" spans="1:15" ht="23.25" customHeight="1">
      <c r="A101" s="186"/>
      <c r="B101" s="186"/>
      <c r="C101" s="186"/>
      <c r="D101" s="186"/>
      <c r="E101" s="186"/>
      <c r="F101" s="181"/>
      <c r="G101" s="181"/>
      <c r="H101" s="181"/>
      <c r="I101" s="181"/>
      <c r="J101" s="315">
        <v>2006</v>
      </c>
      <c r="K101" s="316" t="s">
        <v>590</v>
      </c>
      <c r="L101" s="317"/>
      <c r="M101" s="317"/>
      <c r="N101" s="317"/>
      <c r="O101" s="318" t="s">
        <v>688</v>
      </c>
    </row>
    <row r="102" spans="1:14" ht="16.5" customHeight="1">
      <c r="A102" s="186"/>
      <c r="B102" s="172" t="s">
        <v>1</v>
      </c>
      <c r="F102" s="180"/>
      <c r="G102" s="180"/>
      <c r="H102" s="180"/>
      <c r="I102" s="180"/>
      <c r="J102" s="319"/>
      <c r="K102" s="320" t="s">
        <v>563</v>
      </c>
      <c r="L102" s="321" t="s">
        <v>682</v>
      </c>
      <c r="M102" s="321" t="s">
        <v>683</v>
      </c>
      <c r="N102" s="320" t="s">
        <v>684</v>
      </c>
    </row>
    <row r="103" spans="6:14" s="172" customFormat="1" ht="12" customHeight="1">
      <c r="F103" s="173"/>
      <c r="G103" s="173"/>
      <c r="H103" s="173"/>
      <c r="I103" s="322"/>
      <c r="J103" s="319"/>
      <c r="K103" s="323"/>
      <c r="L103" s="324" t="s">
        <v>685</v>
      </c>
      <c r="M103" s="324" t="s">
        <v>686</v>
      </c>
      <c r="N103" s="325" t="s">
        <v>687</v>
      </c>
    </row>
    <row r="104" spans="1:15" ht="9" customHeight="1">
      <c r="A104" s="186"/>
      <c r="B104" s="206"/>
      <c r="C104" s="206"/>
      <c r="D104" s="206"/>
      <c r="E104" s="206"/>
      <c r="F104" s="326"/>
      <c r="G104" s="326"/>
      <c r="H104" s="326"/>
      <c r="I104" s="326"/>
      <c r="J104" s="326"/>
      <c r="K104" s="326"/>
      <c r="L104" s="326"/>
      <c r="M104" s="326"/>
      <c r="N104" s="326"/>
      <c r="O104" s="326"/>
    </row>
    <row r="105" spans="1:15" ht="6.75" customHeight="1">
      <c r="A105" s="176"/>
      <c r="F105" s="180"/>
      <c r="G105" s="180"/>
      <c r="H105" s="180"/>
      <c r="I105" s="181"/>
      <c r="J105" s="181"/>
      <c r="K105" s="181"/>
      <c r="L105" s="181"/>
      <c r="M105" s="181"/>
      <c r="N105" s="181"/>
      <c r="O105" s="181"/>
    </row>
    <row r="106" spans="2:15" s="180" customFormat="1" ht="12" customHeight="1">
      <c r="B106" s="180" t="s">
        <v>377</v>
      </c>
      <c r="C106" s="180" t="s">
        <v>8</v>
      </c>
      <c r="D106" s="332"/>
      <c r="I106" s="181"/>
      <c r="J106" s="181">
        <v>136956.48886543937</v>
      </c>
      <c r="K106" s="181">
        <v>7670.277284306003</v>
      </c>
      <c r="L106" s="181">
        <v>2582.3785174193204</v>
      </c>
      <c r="M106" s="181">
        <v>1489.6953039393795</v>
      </c>
      <c r="N106" s="181">
        <v>-80.33562123003199</v>
      </c>
      <c r="O106" s="181">
        <v>148618.508440434</v>
      </c>
    </row>
    <row r="107" spans="2:15" s="180" customFormat="1" ht="12" customHeight="1">
      <c r="B107" s="214"/>
      <c r="C107" s="214"/>
      <c r="D107" s="333"/>
      <c r="I107" s="181"/>
      <c r="J107" s="334"/>
      <c r="K107" s="334"/>
      <c r="L107" s="334"/>
      <c r="M107" s="334"/>
      <c r="N107" s="334"/>
      <c r="O107" s="181"/>
    </row>
    <row r="108" spans="3:15" s="214" customFormat="1" ht="12" customHeight="1">
      <c r="C108" s="214" t="s">
        <v>372</v>
      </c>
      <c r="D108" s="214" t="s">
        <v>232</v>
      </c>
      <c r="I108" s="334"/>
      <c r="J108" s="334">
        <v>80501.37568775941</v>
      </c>
      <c r="K108" s="334">
        <v>6753.396082440039</v>
      </c>
      <c r="L108" s="334">
        <v>1635.5971027670976</v>
      </c>
      <c r="M108" s="334">
        <v>670.9222913713389</v>
      </c>
      <c r="N108" s="334">
        <v>21.367934948573634</v>
      </c>
      <c r="O108" s="334">
        <v>89582.66318984641</v>
      </c>
    </row>
    <row r="109" spans="4:15" s="180" customFormat="1" ht="12" customHeight="1">
      <c r="D109" s="180" t="s">
        <v>150</v>
      </c>
      <c r="E109" s="180" t="s">
        <v>465</v>
      </c>
      <c r="I109" s="181"/>
      <c r="J109" s="181">
        <v>78113.71702575941</v>
      </c>
      <c r="K109" s="181">
        <v>6912.76640944004</v>
      </c>
      <c r="L109" s="181">
        <v>1635.5971027670976</v>
      </c>
      <c r="M109" s="181">
        <v>668.0415063199134</v>
      </c>
      <c r="N109" s="181">
        <v>-58.5</v>
      </c>
      <c r="O109" s="181">
        <v>87271.62613484642</v>
      </c>
    </row>
    <row r="110" spans="5:15" s="180" customFormat="1" ht="12" customHeight="1">
      <c r="E110" s="180" t="s">
        <v>151</v>
      </c>
      <c r="I110" s="181"/>
      <c r="J110" s="181"/>
      <c r="K110" s="181"/>
      <c r="L110" s="181"/>
      <c r="M110" s="181"/>
      <c r="N110" s="181"/>
      <c r="O110" s="181"/>
    </row>
    <row r="111" spans="5:15" s="180" customFormat="1" ht="12" customHeight="1">
      <c r="E111" s="180" t="s">
        <v>466</v>
      </c>
      <c r="F111" s="180" t="s">
        <v>543</v>
      </c>
      <c r="I111" s="181"/>
      <c r="J111" s="181"/>
      <c r="K111" s="181"/>
      <c r="L111" s="181"/>
      <c r="M111" s="181"/>
      <c r="N111" s="181"/>
      <c r="O111" s="181"/>
    </row>
    <row r="112" spans="5:15" s="180" customFormat="1" ht="12" customHeight="1">
      <c r="E112" s="180" t="s">
        <v>468</v>
      </c>
      <c r="F112" s="180" t="s">
        <v>544</v>
      </c>
      <c r="I112" s="181"/>
      <c r="J112" s="181">
        <v>78113.71702575941</v>
      </c>
      <c r="K112" s="181">
        <v>6912.76640944004</v>
      </c>
      <c r="L112" s="181">
        <v>1635.5971027670976</v>
      </c>
      <c r="M112" s="181">
        <v>668.0415063199134</v>
      </c>
      <c r="N112" s="181">
        <v>-58.5</v>
      </c>
      <c r="O112" s="181">
        <v>87271.62613484642</v>
      </c>
    </row>
    <row r="113" spans="1:16" ht="12" customHeight="1">
      <c r="A113" s="176"/>
      <c r="B113" s="180"/>
      <c r="C113" s="180"/>
      <c r="D113" s="180" t="s">
        <v>154</v>
      </c>
      <c r="E113" s="180" t="s">
        <v>17</v>
      </c>
      <c r="F113" s="180"/>
      <c r="G113" s="180"/>
      <c r="H113" s="180"/>
      <c r="I113" s="181"/>
      <c r="J113" s="181">
        <v>2387.6586620000016</v>
      </c>
      <c r="K113" s="181">
        <v>-159.37032700000012</v>
      </c>
      <c r="L113" s="181">
        <v>0</v>
      </c>
      <c r="M113" s="181">
        <v>2.8807850514255375</v>
      </c>
      <c r="N113" s="181">
        <v>79.86793494857363</v>
      </c>
      <c r="O113" s="181">
        <v>2311.0370550000007</v>
      </c>
      <c r="P113" s="176"/>
    </row>
    <row r="114" spans="1:16" ht="12" customHeight="1">
      <c r="A114" s="176"/>
      <c r="B114" s="180"/>
      <c r="C114" s="180"/>
      <c r="D114" s="180"/>
      <c r="E114" s="180" t="s">
        <v>470</v>
      </c>
      <c r="F114" s="180" t="s">
        <v>543</v>
      </c>
      <c r="G114" s="180"/>
      <c r="H114" s="180"/>
      <c r="I114" s="181"/>
      <c r="J114" s="181"/>
      <c r="K114" s="181"/>
      <c r="L114" s="181"/>
      <c r="M114" s="181"/>
      <c r="N114" s="181"/>
      <c r="O114" s="181"/>
      <c r="P114" s="176"/>
    </row>
    <row r="115" spans="1:16" ht="12" customHeight="1">
      <c r="A115" s="176"/>
      <c r="B115" s="180"/>
      <c r="C115" s="180"/>
      <c r="D115" s="180"/>
      <c r="E115" s="180" t="s">
        <v>471</v>
      </c>
      <c r="F115" s="180" t="s">
        <v>544</v>
      </c>
      <c r="G115" s="180"/>
      <c r="H115" s="180"/>
      <c r="I115" s="181"/>
      <c r="J115" s="181">
        <v>2387.6586620000016</v>
      </c>
      <c r="K115" s="181">
        <v>-159.37032700000012</v>
      </c>
      <c r="L115" s="181">
        <v>0</v>
      </c>
      <c r="M115" s="181">
        <v>2.8807850514255375</v>
      </c>
      <c r="N115" s="181">
        <v>79.86793494857363</v>
      </c>
      <c r="O115" s="181">
        <v>2311.0370550000007</v>
      </c>
      <c r="P115" s="176"/>
    </row>
    <row r="116" spans="2:15" s="215" customFormat="1" ht="12" customHeight="1">
      <c r="B116" s="214"/>
      <c r="C116" s="214" t="s">
        <v>376</v>
      </c>
      <c r="D116" s="214" t="s">
        <v>74</v>
      </c>
      <c r="E116" s="214"/>
      <c r="F116" s="214"/>
      <c r="G116" s="214"/>
      <c r="H116" s="214"/>
      <c r="I116" s="334"/>
      <c r="J116" s="334">
        <v>19942.99845160572</v>
      </c>
      <c r="K116" s="334">
        <v>264.94454873712283</v>
      </c>
      <c r="L116" s="334">
        <v>804.4707331248535</v>
      </c>
      <c r="M116" s="334">
        <v>74.84167826726565</v>
      </c>
      <c r="N116" s="334">
        <v>-0.11156199999907557</v>
      </c>
      <c r="O116" s="334">
        <v>21087.14384973496</v>
      </c>
    </row>
    <row r="117" spans="1:16" ht="12" customHeight="1">
      <c r="A117" s="176"/>
      <c r="B117" s="180"/>
      <c r="C117" s="180"/>
      <c r="D117" s="180" t="s">
        <v>545</v>
      </c>
      <c r="E117" s="180" t="s">
        <v>159</v>
      </c>
      <c r="F117" s="180"/>
      <c r="G117" s="180"/>
      <c r="H117" s="180"/>
      <c r="I117" s="181"/>
      <c r="J117" s="181">
        <v>8171.64455766872</v>
      </c>
      <c r="K117" s="181">
        <v>18.179453150615814</v>
      </c>
      <c r="L117" s="181">
        <v>1015.457815295299</v>
      </c>
      <c r="M117" s="181">
        <v>74.84167826726565</v>
      </c>
      <c r="N117" s="181">
        <v>0</v>
      </c>
      <c r="O117" s="181">
        <v>9280.1235043819</v>
      </c>
      <c r="P117" s="176"/>
    </row>
    <row r="118" spans="1:16" ht="12" customHeight="1">
      <c r="A118" s="176"/>
      <c r="B118" s="180"/>
      <c r="C118" s="180"/>
      <c r="D118" s="180"/>
      <c r="E118" s="180" t="s">
        <v>474</v>
      </c>
      <c r="F118" s="180" t="s">
        <v>546</v>
      </c>
      <c r="G118" s="180"/>
      <c r="H118" s="180"/>
      <c r="I118" s="181"/>
      <c r="J118" s="181">
        <v>1328.7539128970302</v>
      </c>
      <c r="K118" s="181">
        <v>-65.3028086326292</v>
      </c>
      <c r="L118" s="181">
        <v>55.515203977256434</v>
      </c>
      <c r="M118" s="181">
        <v>12.084776885131175</v>
      </c>
      <c r="N118" s="335">
        <v>0</v>
      </c>
      <c r="O118" s="181">
        <v>1331.0510851267886</v>
      </c>
      <c r="P118" s="176"/>
    </row>
    <row r="119" spans="1:16" ht="12" customHeight="1">
      <c r="A119" s="176"/>
      <c r="B119" s="180"/>
      <c r="C119" s="180"/>
      <c r="D119" s="180"/>
      <c r="E119" s="180" t="s">
        <v>475</v>
      </c>
      <c r="F119" s="180" t="s">
        <v>113</v>
      </c>
      <c r="G119" s="180"/>
      <c r="H119" s="180"/>
      <c r="I119" s="181"/>
      <c r="J119" s="181">
        <v>6842.89064477169</v>
      </c>
      <c r="K119" s="181">
        <v>83.48226178324501</v>
      </c>
      <c r="L119" s="181">
        <v>959.9426113180426</v>
      </c>
      <c r="M119" s="181">
        <v>62.75690138213447</v>
      </c>
      <c r="N119" s="181">
        <v>0</v>
      </c>
      <c r="O119" s="181">
        <v>7949.0724192551115</v>
      </c>
      <c r="P119" s="176"/>
    </row>
    <row r="120" spans="1:16" ht="12" customHeight="1">
      <c r="A120" s="176"/>
      <c r="B120" s="180"/>
      <c r="C120" s="180"/>
      <c r="D120" s="180" t="s">
        <v>547</v>
      </c>
      <c r="E120" s="180" t="s">
        <v>165</v>
      </c>
      <c r="F120" s="180"/>
      <c r="G120" s="180"/>
      <c r="H120" s="180"/>
      <c r="I120" s="181"/>
      <c r="J120" s="181">
        <v>11771.353893937</v>
      </c>
      <c r="K120" s="181">
        <v>246.76509558650702</v>
      </c>
      <c r="L120" s="181">
        <v>-210.9870821704456</v>
      </c>
      <c r="M120" s="181">
        <v>0</v>
      </c>
      <c r="N120" s="181">
        <v>-0.11156199999907557</v>
      </c>
      <c r="O120" s="181">
        <v>11807.020345353061</v>
      </c>
      <c r="P120" s="176"/>
    </row>
    <row r="121" spans="1:16" ht="12" customHeight="1">
      <c r="A121" s="176"/>
      <c r="B121" s="180"/>
      <c r="C121" s="180"/>
      <c r="D121" s="180"/>
      <c r="E121" s="180" t="s">
        <v>480</v>
      </c>
      <c r="F121" s="180" t="s">
        <v>481</v>
      </c>
      <c r="G121" s="180"/>
      <c r="H121" s="180"/>
      <c r="I121" s="181"/>
      <c r="J121" s="181">
        <v>11732.753893936999</v>
      </c>
      <c r="K121" s="181">
        <v>191.76509558650702</v>
      </c>
      <c r="L121" s="181">
        <v>-210.9870821704456</v>
      </c>
      <c r="M121" s="181">
        <v>0</v>
      </c>
      <c r="N121" s="181">
        <v>-0.11156199999908267</v>
      </c>
      <c r="O121" s="181">
        <v>11713.42034535306</v>
      </c>
      <c r="P121" s="176"/>
    </row>
    <row r="122" spans="1:16" ht="12" customHeight="1">
      <c r="A122" s="176"/>
      <c r="B122" s="180"/>
      <c r="C122" s="180"/>
      <c r="D122" s="180"/>
      <c r="E122" s="180"/>
      <c r="F122" s="180" t="s">
        <v>482</v>
      </c>
      <c r="G122" s="180" t="s">
        <v>110</v>
      </c>
      <c r="H122" s="180"/>
      <c r="I122" s="181"/>
      <c r="J122" s="181">
        <v>0</v>
      </c>
      <c r="K122" s="181">
        <v>0</v>
      </c>
      <c r="L122" s="181">
        <v>0</v>
      </c>
      <c r="M122" s="181">
        <v>0</v>
      </c>
      <c r="N122" s="181">
        <v>0</v>
      </c>
      <c r="O122" s="181">
        <v>0</v>
      </c>
      <c r="P122" s="176"/>
    </row>
    <row r="123" spans="1:16" ht="12" customHeight="1">
      <c r="A123" s="176"/>
      <c r="B123" s="180"/>
      <c r="C123" s="180"/>
      <c r="D123" s="180"/>
      <c r="E123" s="180"/>
      <c r="F123" s="180" t="s">
        <v>483</v>
      </c>
      <c r="G123" s="180" t="s">
        <v>476</v>
      </c>
      <c r="H123" s="180"/>
      <c r="I123" s="181"/>
      <c r="J123" s="181">
        <v>3078.0940809369995</v>
      </c>
      <c r="K123" s="181">
        <v>18.466862000000003</v>
      </c>
      <c r="L123" s="181">
        <v>-48.1367858584256</v>
      </c>
      <c r="M123" s="181">
        <v>0</v>
      </c>
      <c r="N123" s="181">
        <v>-0.020861999999851832</v>
      </c>
      <c r="O123" s="181">
        <v>3048.403295078574</v>
      </c>
      <c r="P123" s="176"/>
    </row>
    <row r="124" spans="1:16" ht="12" customHeight="1">
      <c r="A124" s="176"/>
      <c r="B124" s="180"/>
      <c r="C124" s="180"/>
      <c r="D124" s="180"/>
      <c r="E124" s="180"/>
      <c r="F124" s="180" t="s">
        <v>484</v>
      </c>
      <c r="G124" s="180" t="s">
        <v>112</v>
      </c>
      <c r="H124" s="180"/>
      <c r="I124" s="181"/>
      <c r="J124" s="181">
        <v>1315.4108999999999</v>
      </c>
      <c r="K124" s="181">
        <v>-86.6685737917854</v>
      </c>
      <c r="L124" s="181">
        <v>-18.2610783643903</v>
      </c>
      <c r="M124" s="181">
        <v>0</v>
      </c>
      <c r="N124" s="181">
        <v>-0.029685999999884416</v>
      </c>
      <c r="O124" s="181">
        <v>1210.4515618438243</v>
      </c>
      <c r="P124" s="176"/>
    </row>
    <row r="125" spans="1:16" ht="12" customHeight="1">
      <c r="A125" s="176"/>
      <c r="B125" s="180"/>
      <c r="C125" s="180"/>
      <c r="D125" s="180"/>
      <c r="E125" s="180"/>
      <c r="F125" s="180" t="s">
        <v>485</v>
      </c>
      <c r="G125" s="180" t="s">
        <v>113</v>
      </c>
      <c r="H125" s="180"/>
      <c r="I125" s="181"/>
      <c r="J125" s="181">
        <v>7339.248912999999</v>
      </c>
      <c r="K125" s="181">
        <v>259.9668073782924</v>
      </c>
      <c r="L125" s="181">
        <v>-144.5892179476297</v>
      </c>
      <c r="M125" s="181">
        <v>0</v>
      </c>
      <c r="N125" s="181">
        <v>-0.061013999999346424</v>
      </c>
      <c r="O125" s="181">
        <v>7454.565488430662</v>
      </c>
      <c r="P125" s="176"/>
    </row>
    <row r="126" spans="1:16" ht="12" customHeight="1">
      <c r="A126" s="176"/>
      <c r="B126" s="180"/>
      <c r="C126" s="180"/>
      <c r="D126" s="180"/>
      <c r="E126" s="180"/>
      <c r="F126" s="180"/>
      <c r="G126" s="180" t="s">
        <v>243</v>
      </c>
      <c r="H126" s="180" t="s">
        <v>61</v>
      </c>
      <c r="I126" s="181"/>
      <c r="J126" s="336">
        <v>3194.4594500000003</v>
      </c>
      <c r="K126" s="336">
        <v>-224.60262262170764</v>
      </c>
      <c r="L126" s="336">
        <v>-60.375729801186395</v>
      </c>
      <c r="M126" s="336">
        <v>0</v>
      </c>
      <c r="N126" s="336">
        <v>-0.014584000000155584</v>
      </c>
      <c r="O126" s="336">
        <v>2909.466513577106</v>
      </c>
      <c r="P126" s="176"/>
    </row>
    <row r="127" spans="1:16" ht="12" customHeight="1">
      <c r="A127" s="176"/>
      <c r="B127" s="180"/>
      <c r="C127" s="180"/>
      <c r="D127" s="180"/>
      <c r="E127" s="180"/>
      <c r="F127" s="180"/>
      <c r="G127" s="180" t="s">
        <v>244</v>
      </c>
      <c r="H127" s="180" t="s">
        <v>62</v>
      </c>
      <c r="I127" s="181"/>
      <c r="J127" s="336">
        <v>4144.789462999999</v>
      </c>
      <c r="K127" s="336">
        <v>484.56943</v>
      </c>
      <c r="L127" s="336">
        <v>-84.2134881464433</v>
      </c>
      <c r="M127" s="336">
        <v>0</v>
      </c>
      <c r="N127" s="336">
        <v>-0.04642999999919084</v>
      </c>
      <c r="O127" s="336">
        <v>4545.098974853557</v>
      </c>
      <c r="P127" s="176"/>
    </row>
    <row r="128" spans="1:16" ht="12" customHeight="1">
      <c r="A128" s="176"/>
      <c r="B128" s="180"/>
      <c r="C128" s="180"/>
      <c r="D128" s="180"/>
      <c r="E128" s="180" t="s">
        <v>548</v>
      </c>
      <c r="F128" s="180" t="s">
        <v>549</v>
      </c>
      <c r="G128" s="180"/>
      <c r="H128" s="180"/>
      <c r="I128" s="181"/>
      <c r="J128" s="181">
        <v>38.6</v>
      </c>
      <c r="K128" s="181">
        <v>55</v>
      </c>
      <c r="L128" s="181">
        <v>0</v>
      </c>
      <c r="M128" s="181">
        <v>0</v>
      </c>
      <c r="N128" s="181">
        <v>7.105427357601002E-15</v>
      </c>
      <c r="O128" s="181">
        <v>93.6</v>
      </c>
      <c r="P128" s="176"/>
    </row>
    <row r="129" spans="1:16" ht="12" customHeight="1">
      <c r="A129" s="176"/>
      <c r="B129" s="180"/>
      <c r="C129" s="180"/>
      <c r="D129" s="180"/>
      <c r="E129" s="180"/>
      <c r="F129" s="180" t="s">
        <v>486</v>
      </c>
      <c r="G129" s="180" t="s">
        <v>110</v>
      </c>
      <c r="H129" s="180"/>
      <c r="I129" s="181"/>
      <c r="J129" s="181">
        <v>2.7</v>
      </c>
      <c r="K129" s="181">
        <v>0</v>
      </c>
      <c r="L129" s="181">
        <v>0</v>
      </c>
      <c r="M129" s="181">
        <v>0</v>
      </c>
      <c r="N129" s="181">
        <v>0</v>
      </c>
      <c r="O129" s="181">
        <v>2.7</v>
      </c>
      <c r="P129" s="176"/>
    </row>
    <row r="130" spans="1:16" ht="12" customHeight="1">
      <c r="A130" s="176"/>
      <c r="B130" s="180"/>
      <c r="C130" s="180"/>
      <c r="D130" s="180"/>
      <c r="E130" s="180"/>
      <c r="F130" s="180" t="s">
        <v>487</v>
      </c>
      <c r="G130" s="180" t="s">
        <v>550</v>
      </c>
      <c r="H130" s="180"/>
      <c r="I130" s="181"/>
      <c r="J130" s="181"/>
      <c r="K130" s="181"/>
      <c r="L130" s="181"/>
      <c r="M130" s="181"/>
      <c r="N130" s="181"/>
      <c r="O130" s="181"/>
      <c r="P130" s="176"/>
    </row>
    <row r="131" spans="1:16" ht="12" customHeight="1">
      <c r="A131" s="176"/>
      <c r="B131" s="180"/>
      <c r="C131" s="180"/>
      <c r="D131" s="180"/>
      <c r="E131" s="180"/>
      <c r="F131" s="180" t="s">
        <v>488</v>
      </c>
      <c r="G131" s="180" t="s">
        <v>112</v>
      </c>
      <c r="H131" s="180"/>
      <c r="I131" s="181"/>
      <c r="J131" s="181">
        <v>35.9</v>
      </c>
      <c r="K131" s="181">
        <v>55</v>
      </c>
      <c r="L131" s="181">
        <v>0</v>
      </c>
      <c r="M131" s="181">
        <v>0</v>
      </c>
      <c r="N131" s="181">
        <v>7.105427357601002E-15</v>
      </c>
      <c r="O131" s="181">
        <v>90.9</v>
      </c>
      <c r="P131" s="176"/>
    </row>
    <row r="132" spans="1:16" ht="12" customHeight="1">
      <c r="A132" s="176"/>
      <c r="B132" s="180"/>
      <c r="C132" s="180"/>
      <c r="D132" s="180"/>
      <c r="E132" s="180"/>
      <c r="F132" s="180" t="s">
        <v>489</v>
      </c>
      <c r="G132" s="180" t="s">
        <v>113</v>
      </c>
      <c r="H132" s="180"/>
      <c r="I132" s="181"/>
      <c r="J132" s="181"/>
      <c r="K132" s="181"/>
      <c r="L132" s="181"/>
      <c r="M132" s="181"/>
      <c r="N132" s="181"/>
      <c r="O132" s="181"/>
      <c r="P132" s="176"/>
    </row>
    <row r="133" spans="2:15" s="215" customFormat="1" ht="12" customHeight="1">
      <c r="B133" s="214"/>
      <c r="C133" s="214" t="s">
        <v>433</v>
      </c>
      <c r="D133" s="214" t="s">
        <v>387</v>
      </c>
      <c r="E133" s="214"/>
      <c r="F133" s="214"/>
      <c r="G133" s="214"/>
      <c r="H133" s="214"/>
      <c r="I133" s="334"/>
      <c r="J133" s="334">
        <v>938.1124098536261</v>
      </c>
      <c r="K133" s="334">
        <v>-913.9731677479261</v>
      </c>
      <c r="L133" s="334">
        <v>142.310681527369</v>
      </c>
      <c r="M133" s="334">
        <v>773.0217908069312</v>
      </c>
      <c r="N133" s="334">
        <v>4.269928880000005</v>
      </c>
      <c r="O133" s="334">
        <v>943.7416433200001</v>
      </c>
    </row>
    <row r="134" spans="1:16" ht="12" customHeight="1">
      <c r="A134" s="176"/>
      <c r="B134" s="180"/>
      <c r="C134" s="180"/>
      <c r="D134" s="180" t="s">
        <v>490</v>
      </c>
      <c r="E134" s="180" t="s">
        <v>110</v>
      </c>
      <c r="F134" s="180"/>
      <c r="G134" s="180"/>
      <c r="H134" s="180"/>
      <c r="I134" s="181"/>
      <c r="J134" s="181">
        <v>0</v>
      </c>
      <c r="K134" s="181">
        <v>0</v>
      </c>
      <c r="L134" s="181">
        <v>0</v>
      </c>
      <c r="M134" s="181">
        <v>0</v>
      </c>
      <c r="N134" s="181">
        <v>0</v>
      </c>
      <c r="O134" s="181">
        <v>0</v>
      </c>
      <c r="P134" s="176"/>
    </row>
    <row r="135" spans="1:16" ht="12" customHeight="1">
      <c r="A135" s="176"/>
      <c r="B135" s="180"/>
      <c r="C135" s="180"/>
      <c r="D135" s="180" t="s">
        <v>491</v>
      </c>
      <c r="E135" s="180" t="s">
        <v>476</v>
      </c>
      <c r="F135" s="180"/>
      <c r="G135" s="180"/>
      <c r="H135" s="180"/>
      <c r="I135" s="181"/>
      <c r="J135" s="181">
        <v>0</v>
      </c>
      <c r="K135" s="181">
        <v>0</v>
      </c>
      <c r="L135" s="181">
        <v>0</v>
      </c>
      <c r="M135" s="181">
        <v>0</v>
      </c>
      <c r="N135" s="181">
        <v>0</v>
      </c>
      <c r="O135" s="181">
        <v>0</v>
      </c>
      <c r="P135" s="176"/>
    </row>
    <row r="136" spans="1:16" ht="12" customHeight="1">
      <c r="A136" s="176"/>
      <c r="B136" s="180"/>
      <c r="C136" s="180"/>
      <c r="D136" s="180" t="s">
        <v>492</v>
      </c>
      <c r="E136" s="180" t="s">
        <v>112</v>
      </c>
      <c r="F136" s="180"/>
      <c r="G136" s="180"/>
      <c r="H136" s="180"/>
      <c r="I136" s="181"/>
      <c r="J136" s="181">
        <v>506.12418535000006</v>
      </c>
      <c r="K136" s="181">
        <v>-722.3581250998259</v>
      </c>
      <c r="L136" s="181">
        <v>126.83210534252582</v>
      </c>
      <c r="M136" s="181">
        <v>642.0472284473002</v>
      </c>
      <c r="N136" s="181">
        <v>0</v>
      </c>
      <c r="O136" s="181">
        <v>552.64539404</v>
      </c>
      <c r="P136" s="176"/>
    </row>
    <row r="137" spans="1:16" ht="12" customHeight="1">
      <c r="A137" s="176"/>
      <c r="B137" s="180"/>
      <c r="C137" s="180"/>
      <c r="D137" s="180" t="s">
        <v>493</v>
      </c>
      <c r="E137" s="180" t="s">
        <v>113</v>
      </c>
      <c r="F137" s="180"/>
      <c r="G137" s="180"/>
      <c r="H137" s="180"/>
      <c r="I137" s="181"/>
      <c r="J137" s="181">
        <v>431.98822450362604</v>
      </c>
      <c r="K137" s="181">
        <v>-191.61504264810026</v>
      </c>
      <c r="L137" s="181">
        <v>15.478576184843202</v>
      </c>
      <c r="M137" s="181">
        <v>130.974562359631</v>
      </c>
      <c r="N137" s="181">
        <v>4.269928880000005</v>
      </c>
      <c r="O137" s="181">
        <v>391.09624928</v>
      </c>
      <c r="P137" s="176"/>
    </row>
    <row r="138" spans="2:15" s="215" customFormat="1" ht="12" customHeight="1">
      <c r="B138" s="214"/>
      <c r="C138" s="214" t="s">
        <v>494</v>
      </c>
      <c r="D138" s="214" t="s">
        <v>76</v>
      </c>
      <c r="E138" s="214"/>
      <c r="F138" s="214"/>
      <c r="G138" s="214"/>
      <c r="H138" s="214"/>
      <c r="I138" s="334"/>
      <c r="J138" s="334">
        <v>35574.00231622061</v>
      </c>
      <c r="K138" s="334">
        <v>1565.9098208767668</v>
      </c>
      <c r="L138" s="334">
        <v>0</v>
      </c>
      <c r="M138" s="334">
        <v>-29.090456506156247</v>
      </c>
      <c r="N138" s="334">
        <v>-105.86192305860655</v>
      </c>
      <c r="O138" s="334">
        <v>37004.95975753262</v>
      </c>
    </row>
    <row r="139" spans="1:16" ht="12" customHeight="1">
      <c r="A139" s="176"/>
      <c r="B139" s="180"/>
      <c r="C139" s="180"/>
      <c r="D139" s="180" t="s">
        <v>223</v>
      </c>
      <c r="E139" s="180" t="s">
        <v>21</v>
      </c>
      <c r="F139" s="180"/>
      <c r="G139" s="180"/>
      <c r="H139" s="180"/>
      <c r="I139" s="181"/>
      <c r="J139" s="181">
        <v>8588.82331202284</v>
      </c>
      <c r="K139" s="181">
        <v>491.52125912582625</v>
      </c>
      <c r="L139" s="181">
        <v>0</v>
      </c>
      <c r="M139" s="181">
        <v>0</v>
      </c>
      <c r="N139" s="181">
        <v>15.169152723895182</v>
      </c>
      <c r="O139" s="181">
        <v>9095.51372387256</v>
      </c>
      <c r="P139" s="176"/>
    </row>
    <row r="140" spans="1:16" ht="12" customHeight="1">
      <c r="A140" s="176"/>
      <c r="B140" s="180"/>
      <c r="C140" s="180"/>
      <c r="D140" s="180"/>
      <c r="E140" s="180" t="s">
        <v>495</v>
      </c>
      <c r="F140" s="180" t="s">
        <v>476</v>
      </c>
      <c r="G140" s="180"/>
      <c r="H140" s="180"/>
      <c r="I140" s="181"/>
      <c r="J140" s="181">
        <v>0</v>
      </c>
      <c r="K140" s="181">
        <v>-15.17</v>
      </c>
      <c r="L140" s="181">
        <v>0</v>
      </c>
      <c r="M140" s="181">
        <v>0</v>
      </c>
      <c r="N140" s="181">
        <v>15.17</v>
      </c>
      <c r="O140" s="181">
        <v>0</v>
      </c>
      <c r="P140" s="176"/>
    </row>
    <row r="141" spans="1:16" ht="12" customHeight="1">
      <c r="A141" s="176"/>
      <c r="B141" s="180"/>
      <c r="C141" s="180"/>
      <c r="D141" s="180"/>
      <c r="E141" s="180"/>
      <c r="F141" s="180" t="s">
        <v>496</v>
      </c>
      <c r="G141" s="180" t="s">
        <v>497</v>
      </c>
      <c r="H141" s="180"/>
      <c r="I141" s="181"/>
      <c r="J141" s="181">
        <v>0</v>
      </c>
      <c r="K141" s="181">
        <v>-15.17</v>
      </c>
      <c r="L141" s="181">
        <v>0</v>
      </c>
      <c r="M141" s="181">
        <v>0</v>
      </c>
      <c r="N141" s="181">
        <v>15.17</v>
      </c>
      <c r="O141" s="181">
        <v>0</v>
      </c>
      <c r="P141" s="176"/>
    </row>
    <row r="142" spans="1:16" ht="12" customHeight="1">
      <c r="A142" s="176"/>
      <c r="B142" s="180"/>
      <c r="C142" s="180"/>
      <c r="D142" s="180"/>
      <c r="E142" s="180"/>
      <c r="F142" s="180" t="s">
        <v>498</v>
      </c>
      <c r="G142" s="180" t="s">
        <v>499</v>
      </c>
      <c r="H142" s="180"/>
      <c r="I142" s="181"/>
      <c r="J142" s="181">
        <v>0</v>
      </c>
      <c r="K142" s="181">
        <v>0</v>
      </c>
      <c r="L142" s="181">
        <v>0</v>
      </c>
      <c r="M142" s="181">
        <v>0</v>
      </c>
      <c r="N142" s="181">
        <v>0</v>
      </c>
      <c r="O142" s="181">
        <v>0</v>
      </c>
      <c r="P142" s="176"/>
    </row>
    <row r="143" spans="1:16" ht="12" customHeight="1">
      <c r="A143" s="176"/>
      <c r="B143" s="180"/>
      <c r="C143" s="180"/>
      <c r="D143" s="180"/>
      <c r="E143" s="180" t="s">
        <v>500</v>
      </c>
      <c r="F143" s="180" t="s">
        <v>113</v>
      </c>
      <c r="G143" s="180"/>
      <c r="H143" s="180"/>
      <c r="I143" s="181"/>
      <c r="J143" s="181">
        <v>8588.82331202284</v>
      </c>
      <c r="K143" s="181">
        <v>506.69125912582626</v>
      </c>
      <c r="L143" s="181">
        <v>0</v>
      </c>
      <c r="M143" s="181">
        <v>0</v>
      </c>
      <c r="N143" s="181">
        <v>-0.0008472761048174959</v>
      </c>
      <c r="O143" s="181">
        <v>9095.51372387256</v>
      </c>
      <c r="P143" s="176"/>
    </row>
    <row r="144" spans="1:16" ht="12" customHeight="1">
      <c r="A144" s="176"/>
      <c r="B144" s="337"/>
      <c r="C144" s="337"/>
      <c r="D144" s="337"/>
      <c r="E144" s="337"/>
      <c r="F144" s="337" t="s">
        <v>501</v>
      </c>
      <c r="G144" s="337" t="s">
        <v>497</v>
      </c>
      <c r="H144" s="337"/>
      <c r="I144" s="181"/>
      <c r="J144" s="181">
        <v>2081.2187628989996</v>
      </c>
      <c r="K144" s="181">
        <v>-60.792748561899984</v>
      </c>
      <c r="L144" s="181">
        <v>0</v>
      </c>
      <c r="M144" s="181">
        <v>0</v>
      </c>
      <c r="N144" s="181">
        <v>0.04773472390047928</v>
      </c>
      <c r="O144" s="181">
        <v>2020.4737490609998</v>
      </c>
      <c r="P144" s="176"/>
    </row>
    <row r="145" spans="1:16" ht="12" customHeight="1">
      <c r="A145" s="176"/>
      <c r="B145" s="337"/>
      <c r="C145" s="337"/>
      <c r="D145" s="337"/>
      <c r="E145" s="337"/>
      <c r="F145" s="337"/>
      <c r="G145" s="337" t="s">
        <v>551</v>
      </c>
      <c r="H145" s="337" t="s">
        <v>61</v>
      </c>
      <c r="I145" s="181"/>
      <c r="J145" s="181">
        <v>528.958</v>
      </c>
      <c r="K145" s="181">
        <v>-18.67979756189999</v>
      </c>
      <c r="L145" s="181">
        <v>0</v>
      </c>
      <c r="M145" s="181">
        <v>0</v>
      </c>
      <c r="N145" s="181">
        <v>-0.0002024380999579023</v>
      </c>
      <c r="O145" s="181">
        <v>510.278</v>
      </c>
      <c r="P145" s="176"/>
    </row>
    <row r="146" spans="1:16" ht="12" customHeight="1">
      <c r="A146" s="176"/>
      <c r="B146" s="337"/>
      <c r="C146" s="337"/>
      <c r="D146" s="337"/>
      <c r="E146" s="337"/>
      <c r="F146" s="337"/>
      <c r="G146" s="337" t="s">
        <v>552</v>
      </c>
      <c r="H146" s="337" t="s">
        <v>62</v>
      </c>
      <c r="I146" s="181"/>
      <c r="J146" s="181">
        <v>1552.2607628989995</v>
      </c>
      <c r="K146" s="181">
        <v>-42.112950999999995</v>
      </c>
      <c r="L146" s="181">
        <v>0</v>
      </c>
      <c r="M146" s="181">
        <v>0</v>
      </c>
      <c r="N146" s="181">
        <v>0.04793716200043718</v>
      </c>
      <c r="O146" s="181">
        <v>1510.1957490609998</v>
      </c>
      <c r="P146" s="176"/>
    </row>
    <row r="147" spans="1:16" ht="12" customHeight="1">
      <c r="A147" s="176"/>
      <c r="B147" s="337"/>
      <c r="C147" s="337"/>
      <c r="D147" s="337"/>
      <c r="E147" s="337"/>
      <c r="F147" s="337" t="s">
        <v>502</v>
      </c>
      <c r="G147" s="337" t="s">
        <v>499</v>
      </c>
      <c r="H147" s="337"/>
      <c r="I147" s="181"/>
      <c r="J147" s="181">
        <v>6507.60454912384</v>
      </c>
      <c r="K147" s="181">
        <v>567.4840076877263</v>
      </c>
      <c r="L147" s="181">
        <v>0</v>
      </c>
      <c r="M147" s="181">
        <v>0</v>
      </c>
      <c r="N147" s="181">
        <v>-0.04858200000529678</v>
      </c>
      <c r="O147" s="181">
        <v>7075.039974811561</v>
      </c>
      <c r="P147" s="176"/>
    </row>
    <row r="148" spans="1:16" ht="12" customHeight="1">
      <c r="A148" s="176"/>
      <c r="B148" s="337"/>
      <c r="C148" s="337"/>
      <c r="D148" s="337"/>
      <c r="E148" s="337"/>
      <c r="F148" s="337"/>
      <c r="G148" s="337" t="s">
        <v>503</v>
      </c>
      <c r="H148" s="337" t="s">
        <v>61</v>
      </c>
      <c r="I148" s="181"/>
      <c r="J148" s="181">
        <v>1027.9</v>
      </c>
      <c r="K148" s="181">
        <v>558.1</v>
      </c>
      <c r="L148" s="181">
        <v>0</v>
      </c>
      <c r="M148" s="181">
        <v>0</v>
      </c>
      <c r="N148" s="181">
        <v>-1.1368683772161603E-13</v>
      </c>
      <c r="O148" s="181">
        <v>1586</v>
      </c>
      <c r="P148" s="176"/>
    </row>
    <row r="149" spans="1:16" ht="12" customHeight="1">
      <c r="A149" s="176"/>
      <c r="B149" s="337"/>
      <c r="C149" s="337"/>
      <c r="D149" s="337"/>
      <c r="E149" s="337"/>
      <c r="F149" s="337"/>
      <c r="G149" s="337" t="s">
        <v>504</v>
      </c>
      <c r="H149" s="337" t="s">
        <v>62</v>
      </c>
      <c r="I149" s="181"/>
      <c r="J149" s="181">
        <v>5479.70454912384</v>
      </c>
      <c r="K149" s="181">
        <v>9.384007687726207</v>
      </c>
      <c r="L149" s="181">
        <v>0</v>
      </c>
      <c r="M149" s="181">
        <v>0</v>
      </c>
      <c r="N149" s="181">
        <v>-0.04858200000518309</v>
      </c>
      <c r="O149" s="181">
        <v>5489.039974811561</v>
      </c>
      <c r="P149" s="176"/>
    </row>
    <row r="150" spans="1:16" ht="12" customHeight="1">
      <c r="A150" s="176"/>
      <c r="B150" s="180"/>
      <c r="C150" s="180"/>
      <c r="D150" s="180" t="s">
        <v>224</v>
      </c>
      <c r="E150" s="180" t="s">
        <v>22</v>
      </c>
      <c r="F150" s="180"/>
      <c r="G150" s="180"/>
      <c r="H150" s="180"/>
      <c r="I150" s="181"/>
      <c r="J150" s="181">
        <v>26732.825260197773</v>
      </c>
      <c r="K150" s="181">
        <v>1088.579535180576</v>
      </c>
      <c r="L150" s="181">
        <v>0</v>
      </c>
      <c r="M150" s="181">
        <v>-29.625667096156246</v>
      </c>
      <c r="N150" s="181">
        <v>-120.00283862213708</v>
      </c>
      <c r="O150" s="181">
        <v>27671.776289660054</v>
      </c>
      <c r="P150" s="176"/>
    </row>
    <row r="151" spans="1:16" ht="12" customHeight="1">
      <c r="A151" s="176"/>
      <c r="B151" s="180"/>
      <c r="C151" s="180"/>
      <c r="D151" s="180"/>
      <c r="E151" s="180" t="s">
        <v>505</v>
      </c>
      <c r="F151" s="180" t="s">
        <v>110</v>
      </c>
      <c r="G151" s="180"/>
      <c r="H151" s="180"/>
      <c r="I151" s="181"/>
      <c r="J151" s="181">
        <v>0.16108529999999985</v>
      </c>
      <c r="K151" s="181">
        <v>-0.16</v>
      </c>
      <c r="L151" s="181">
        <v>0</v>
      </c>
      <c r="M151" s="181">
        <v>0</v>
      </c>
      <c r="N151" s="181">
        <v>-0.0010852999999998447</v>
      </c>
      <c r="O151" s="181">
        <v>0</v>
      </c>
      <c r="P151" s="176"/>
    </row>
    <row r="152" spans="1:16" ht="12" customHeight="1">
      <c r="A152" s="176"/>
      <c r="B152" s="180"/>
      <c r="C152" s="180"/>
      <c r="D152" s="180"/>
      <c r="E152" s="180"/>
      <c r="F152" s="180" t="s">
        <v>506</v>
      </c>
      <c r="G152" s="180" t="s">
        <v>553</v>
      </c>
      <c r="H152" s="180"/>
      <c r="I152" s="181"/>
      <c r="J152" s="181">
        <v>0</v>
      </c>
      <c r="K152" s="181">
        <v>0</v>
      </c>
      <c r="L152" s="181">
        <v>0</v>
      </c>
      <c r="M152" s="181">
        <v>0</v>
      </c>
      <c r="N152" s="181">
        <v>0</v>
      </c>
      <c r="O152" s="181">
        <v>0</v>
      </c>
      <c r="P152" s="176"/>
    </row>
    <row r="153" spans="1:16" ht="12" customHeight="1">
      <c r="A153" s="176"/>
      <c r="B153" s="180"/>
      <c r="C153" s="180"/>
      <c r="D153" s="180"/>
      <c r="E153" s="180"/>
      <c r="F153" s="180" t="s">
        <v>507</v>
      </c>
      <c r="G153" s="180" t="s">
        <v>554</v>
      </c>
      <c r="H153" s="180"/>
      <c r="I153" s="181"/>
      <c r="J153" s="181">
        <v>0.16108529999999985</v>
      </c>
      <c r="K153" s="181">
        <v>-0.16</v>
      </c>
      <c r="L153" s="181">
        <v>0</v>
      </c>
      <c r="M153" s="181">
        <v>0</v>
      </c>
      <c r="N153" s="181">
        <v>-0.0010852999999998447</v>
      </c>
      <c r="O153" s="181">
        <v>0</v>
      </c>
      <c r="P153" s="176"/>
    </row>
    <row r="154" spans="1:16" ht="12" customHeight="1">
      <c r="A154" s="176"/>
      <c r="B154" s="180"/>
      <c r="C154" s="180"/>
      <c r="D154" s="180"/>
      <c r="E154" s="180"/>
      <c r="F154" s="180" t="s">
        <v>555</v>
      </c>
      <c r="G154" s="180" t="s">
        <v>499</v>
      </c>
      <c r="H154" s="180"/>
      <c r="I154" s="181"/>
      <c r="J154" s="181">
        <v>0</v>
      </c>
      <c r="K154" s="181">
        <v>0</v>
      </c>
      <c r="L154" s="181">
        <v>0</v>
      </c>
      <c r="M154" s="181">
        <v>0</v>
      </c>
      <c r="N154" s="181">
        <v>0</v>
      </c>
      <c r="O154" s="181">
        <v>0</v>
      </c>
      <c r="P154" s="176"/>
    </row>
    <row r="155" spans="1:16" ht="12" customHeight="1">
      <c r="A155" s="176"/>
      <c r="B155" s="180"/>
      <c r="C155" s="180"/>
      <c r="D155" s="180"/>
      <c r="E155" s="180" t="s">
        <v>556</v>
      </c>
      <c r="F155" s="180" t="s">
        <v>476</v>
      </c>
      <c r="G155" s="180"/>
      <c r="H155" s="180"/>
      <c r="I155" s="181"/>
      <c r="J155" s="181">
        <v>1127.39221920497</v>
      </c>
      <c r="K155" s="181">
        <v>-0.45106276303191706</v>
      </c>
      <c r="L155" s="181">
        <v>0</v>
      </c>
      <c r="M155" s="181">
        <v>0</v>
      </c>
      <c r="N155" s="181">
        <v>0.9683683490321648</v>
      </c>
      <c r="O155" s="181">
        <v>1127.9095247909702</v>
      </c>
      <c r="P155" s="176"/>
    </row>
    <row r="156" spans="1:16" ht="12" customHeight="1">
      <c r="A156" s="176"/>
      <c r="B156" s="180"/>
      <c r="C156" s="180"/>
      <c r="D156" s="180"/>
      <c r="E156" s="180"/>
      <c r="F156" s="180" t="s">
        <v>509</v>
      </c>
      <c r="G156" s="180" t="s">
        <v>497</v>
      </c>
      <c r="H156" s="180"/>
      <c r="I156" s="181"/>
      <c r="J156" s="181">
        <v>1127.39221920497</v>
      </c>
      <c r="K156" s="181">
        <v>-0.45106276303191706</v>
      </c>
      <c r="L156" s="181">
        <v>0</v>
      </c>
      <c r="M156" s="181">
        <v>0</v>
      </c>
      <c r="N156" s="181">
        <v>0.9683683490321648</v>
      </c>
      <c r="O156" s="181">
        <v>1127.9095247909702</v>
      </c>
      <c r="P156" s="176"/>
    </row>
    <row r="157" spans="1:16" ht="12" customHeight="1">
      <c r="A157" s="176"/>
      <c r="B157" s="180"/>
      <c r="C157" s="180"/>
      <c r="D157" s="180"/>
      <c r="E157" s="180"/>
      <c r="F157" s="180" t="s">
        <v>510</v>
      </c>
      <c r="G157" s="180" t="s">
        <v>499</v>
      </c>
      <c r="H157" s="180"/>
      <c r="I157" s="181"/>
      <c r="J157" s="181">
        <v>0</v>
      </c>
      <c r="K157" s="181">
        <v>0</v>
      </c>
      <c r="L157" s="181">
        <v>0</v>
      </c>
      <c r="M157" s="181">
        <v>0</v>
      </c>
      <c r="N157" s="181">
        <v>0</v>
      </c>
      <c r="O157" s="181">
        <v>0</v>
      </c>
      <c r="P157" s="176"/>
    </row>
    <row r="158" spans="1:16" ht="12" customHeight="1">
      <c r="A158" s="176"/>
      <c r="B158" s="180"/>
      <c r="C158" s="180"/>
      <c r="D158" s="180"/>
      <c r="E158" s="180" t="s">
        <v>511</v>
      </c>
      <c r="F158" s="180" t="s">
        <v>112</v>
      </c>
      <c r="G158" s="180"/>
      <c r="H158" s="180"/>
      <c r="I158" s="181"/>
      <c r="J158" s="181">
        <v>6219.8367900438925</v>
      </c>
      <c r="K158" s="181">
        <v>908.2610595199998</v>
      </c>
      <c r="L158" s="181">
        <v>0</v>
      </c>
      <c r="M158" s="181">
        <v>-39.653032389635534</v>
      </c>
      <c r="N158" s="181">
        <v>7.771922825742756</v>
      </c>
      <c r="O158" s="181">
        <v>7096.21674</v>
      </c>
      <c r="P158" s="176"/>
    </row>
    <row r="159" spans="1:16" ht="12" customHeight="1">
      <c r="A159" s="176"/>
      <c r="B159" s="180"/>
      <c r="C159" s="180"/>
      <c r="D159" s="180"/>
      <c r="E159" s="180"/>
      <c r="F159" s="180" t="s">
        <v>512</v>
      </c>
      <c r="G159" s="180" t="s">
        <v>497</v>
      </c>
      <c r="H159" s="180"/>
      <c r="I159" s="181"/>
      <c r="J159" s="181">
        <v>4467.645585563892</v>
      </c>
      <c r="K159" s="181">
        <v>1790.8450269999998</v>
      </c>
      <c r="L159" s="181">
        <v>0</v>
      </c>
      <c r="M159" s="181">
        <v>-39.653032389635534</v>
      </c>
      <c r="N159" s="181">
        <v>7.771922825742756</v>
      </c>
      <c r="O159" s="181">
        <v>6226.609503</v>
      </c>
      <c r="P159" s="176"/>
    </row>
    <row r="160" spans="1:16" ht="12" customHeight="1">
      <c r="A160" s="176"/>
      <c r="B160" s="180"/>
      <c r="C160" s="180"/>
      <c r="D160" s="180"/>
      <c r="E160" s="180"/>
      <c r="F160" s="180" t="s">
        <v>513</v>
      </c>
      <c r="G160" s="180" t="s">
        <v>499</v>
      </c>
      <c r="H160" s="180"/>
      <c r="I160" s="181"/>
      <c r="J160" s="181">
        <v>1752.19120448</v>
      </c>
      <c r="K160" s="181">
        <v>-882.5839674800001</v>
      </c>
      <c r="L160" s="181">
        <v>0</v>
      </c>
      <c r="M160" s="181">
        <v>0</v>
      </c>
      <c r="N160" s="181">
        <v>0</v>
      </c>
      <c r="O160" s="181">
        <v>869.6072369999999</v>
      </c>
      <c r="P160" s="176"/>
    </row>
    <row r="161" spans="1:16" ht="12" customHeight="1">
      <c r="A161" s="176"/>
      <c r="B161" s="180"/>
      <c r="C161" s="180"/>
      <c r="D161" s="180"/>
      <c r="E161" s="180" t="s">
        <v>514</v>
      </c>
      <c r="F161" s="180" t="s">
        <v>113</v>
      </c>
      <c r="G161" s="180"/>
      <c r="H161" s="180"/>
      <c r="I161" s="181"/>
      <c r="J161" s="181">
        <v>19385.43516564891</v>
      </c>
      <c r="K161" s="181">
        <v>180.92953842360794</v>
      </c>
      <c r="L161" s="181">
        <v>0</v>
      </c>
      <c r="M161" s="181">
        <v>10.027365293479289</v>
      </c>
      <c r="N161" s="181">
        <v>-128.742044496912</v>
      </c>
      <c r="O161" s="181">
        <v>19447.650024869086</v>
      </c>
      <c r="P161" s="176"/>
    </row>
    <row r="162" spans="1:16" ht="12" customHeight="1">
      <c r="A162" s="176"/>
      <c r="B162" s="180"/>
      <c r="C162" s="180"/>
      <c r="D162" s="180"/>
      <c r="E162" s="180"/>
      <c r="F162" s="180" t="s">
        <v>515</v>
      </c>
      <c r="G162" s="180" t="s">
        <v>497</v>
      </c>
      <c r="H162" s="180"/>
      <c r="I162" s="181"/>
      <c r="J162" s="181">
        <v>18703.65438421891</v>
      </c>
      <c r="K162" s="181">
        <v>115.20516218360778</v>
      </c>
      <c r="L162" s="181">
        <v>0</v>
      </c>
      <c r="M162" s="181">
        <v>10.027365293479289</v>
      </c>
      <c r="N162" s="181">
        <v>-128.20152949691203</v>
      </c>
      <c r="O162" s="181">
        <v>18700.685382199084</v>
      </c>
      <c r="P162" s="176"/>
    </row>
    <row r="163" spans="1:16" ht="12" customHeight="1">
      <c r="A163" s="176"/>
      <c r="B163" s="180"/>
      <c r="C163" s="180"/>
      <c r="D163" s="180"/>
      <c r="E163" s="180"/>
      <c r="F163" s="180"/>
      <c r="G163" s="180" t="s">
        <v>557</v>
      </c>
      <c r="H163" s="180" t="s">
        <v>61</v>
      </c>
      <c r="I163" s="181"/>
      <c r="J163" s="181">
        <v>1836.04913121891</v>
      </c>
      <c r="K163" s="181">
        <v>28.572932183607648</v>
      </c>
      <c r="L163" s="181">
        <v>0</v>
      </c>
      <c r="M163" s="181">
        <v>0.027365293479288795</v>
      </c>
      <c r="N163" s="181">
        <v>0.039222503083074116</v>
      </c>
      <c r="O163" s="181">
        <v>1864.68865119908</v>
      </c>
      <c r="P163" s="176"/>
    </row>
    <row r="164" spans="1:16" ht="12" customHeight="1">
      <c r="A164" s="176"/>
      <c r="B164" s="180"/>
      <c r="C164" s="180"/>
      <c r="D164" s="180"/>
      <c r="E164" s="180"/>
      <c r="F164" s="180"/>
      <c r="G164" s="180" t="s">
        <v>558</v>
      </c>
      <c r="H164" s="180" t="s">
        <v>62</v>
      </c>
      <c r="I164" s="181"/>
      <c r="J164" s="181">
        <v>16867.605252999998</v>
      </c>
      <c r="K164" s="181">
        <v>86.63223000000013</v>
      </c>
      <c r="L164" s="181">
        <v>0</v>
      </c>
      <c r="M164" s="181">
        <v>10</v>
      </c>
      <c r="N164" s="181">
        <v>-128.2407519999951</v>
      </c>
      <c r="O164" s="181">
        <v>16835.996731000003</v>
      </c>
      <c r="P164" s="176"/>
    </row>
    <row r="165" spans="1:16" ht="12" customHeight="1">
      <c r="A165" s="176"/>
      <c r="B165" s="180"/>
      <c r="C165" s="180"/>
      <c r="D165" s="180"/>
      <c r="E165" s="180"/>
      <c r="F165" s="180" t="s">
        <v>516</v>
      </c>
      <c r="G165" s="180" t="s">
        <v>499</v>
      </c>
      <c r="H165" s="180"/>
      <c r="I165" s="181"/>
      <c r="J165" s="181">
        <v>681.7807814299999</v>
      </c>
      <c r="K165" s="181">
        <v>65.72437624000014</v>
      </c>
      <c r="L165" s="181">
        <v>0</v>
      </c>
      <c r="M165" s="181">
        <v>0</v>
      </c>
      <c r="N165" s="181">
        <v>-0.5405149999999708</v>
      </c>
      <c r="O165" s="181">
        <v>746.9646426700001</v>
      </c>
      <c r="P165" s="176"/>
    </row>
    <row r="166" spans="1:16" ht="12" customHeight="1">
      <c r="A166" s="176"/>
      <c r="B166" s="180"/>
      <c r="C166" s="180"/>
      <c r="D166" s="180"/>
      <c r="E166" s="180"/>
      <c r="F166" s="180"/>
      <c r="G166" s="180" t="s">
        <v>559</v>
      </c>
      <c r="H166" s="180" t="s">
        <v>61</v>
      </c>
      <c r="I166" s="181"/>
      <c r="J166" s="181">
        <v>0</v>
      </c>
      <c r="K166" s="181">
        <v>0</v>
      </c>
      <c r="L166" s="181">
        <v>0</v>
      </c>
      <c r="M166" s="181">
        <v>0</v>
      </c>
      <c r="N166" s="181">
        <v>0</v>
      </c>
      <c r="O166" s="181">
        <v>0</v>
      </c>
      <c r="P166" s="176"/>
    </row>
    <row r="167" spans="1:16" ht="12" customHeight="1">
      <c r="A167" s="176"/>
      <c r="B167" s="180"/>
      <c r="C167" s="180"/>
      <c r="D167" s="180"/>
      <c r="E167" s="180"/>
      <c r="F167" s="180"/>
      <c r="G167" s="180" t="s">
        <v>560</v>
      </c>
      <c r="H167" s="180" t="s">
        <v>62</v>
      </c>
      <c r="I167" s="181"/>
      <c r="J167" s="181">
        <v>681.7807814299999</v>
      </c>
      <c r="K167" s="181">
        <v>65.72437624000014</v>
      </c>
      <c r="L167" s="181">
        <v>0</v>
      </c>
      <c r="M167" s="181">
        <v>0</v>
      </c>
      <c r="N167" s="181">
        <v>-0.5405149999999708</v>
      </c>
      <c r="O167" s="181">
        <v>746.9646426700001</v>
      </c>
      <c r="P167" s="176"/>
    </row>
    <row r="168" spans="1:16" ht="12" customHeight="1">
      <c r="A168" s="176"/>
      <c r="B168" s="180"/>
      <c r="C168" s="180"/>
      <c r="D168" s="180" t="s">
        <v>225</v>
      </c>
      <c r="E168" s="180" t="s">
        <v>23</v>
      </c>
      <c r="F168" s="180"/>
      <c r="G168" s="180"/>
      <c r="H168" s="180"/>
      <c r="I168" s="181"/>
      <c r="J168" s="181">
        <v>238.853744</v>
      </c>
      <c r="K168" s="181">
        <v>-4.990973429635318</v>
      </c>
      <c r="L168" s="181">
        <v>0</v>
      </c>
      <c r="M168" s="181">
        <v>0.5352105899999968</v>
      </c>
      <c r="N168" s="181">
        <v>-1.0282371603646594</v>
      </c>
      <c r="O168" s="181">
        <v>233.36974400000003</v>
      </c>
      <c r="P168" s="176"/>
    </row>
    <row r="169" spans="1:16" ht="12" customHeight="1">
      <c r="A169" s="176"/>
      <c r="B169" s="180"/>
      <c r="C169" s="180"/>
      <c r="D169" s="180"/>
      <c r="E169" s="180" t="s">
        <v>517</v>
      </c>
      <c r="F169" s="180" t="s">
        <v>110</v>
      </c>
      <c r="G169" s="180"/>
      <c r="H169" s="180"/>
      <c r="I169" s="181"/>
      <c r="J169" s="181">
        <v>154.053744</v>
      </c>
      <c r="K169" s="181">
        <v>0</v>
      </c>
      <c r="L169" s="181">
        <v>0</v>
      </c>
      <c r="M169" s="181">
        <v>0.5352105899999968</v>
      </c>
      <c r="N169" s="181">
        <v>-1.0192105899999773</v>
      </c>
      <c r="O169" s="181">
        <v>153.56974400000001</v>
      </c>
      <c r="P169" s="176"/>
    </row>
    <row r="170" spans="1:16" ht="12" customHeight="1">
      <c r="A170" s="176"/>
      <c r="B170" s="180"/>
      <c r="C170" s="180"/>
      <c r="D170" s="180"/>
      <c r="E170" s="180" t="s">
        <v>518</v>
      </c>
      <c r="F170" s="180" t="s">
        <v>112</v>
      </c>
      <c r="G170" s="180"/>
      <c r="H170" s="180"/>
      <c r="I170" s="181"/>
      <c r="J170" s="336">
        <v>84.8</v>
      </c>
      <c r="K170" s="336">
        <v>-4.990973429635318</v>
      </c>
      <c r="L170" s="336">
        <v>0</v>
      </c>
      <c r="M170" s="336">
        <v>0</v>
      </c>
      <c r="N170" s="336">
        <v>-0.00902657036468213</v>
      </c>
      <c r="O170" s="336">
        <v>79.8</v>
      </c>
      <c r="P170" s="176"/>
    </row>
    <row r="171" spans="1:16" ht="12" customHeight="1">
      <c r="A171" s="176"/>
      <c r="B171" s="180"/>
      <c r="C171" s="180"/>
      <c r="D171" s="180" t="s">
        <v>561</v>
      </c>
      <c r="E171" s="180" t="s">
        <v>25</v>
      </c>
      <c r="F171" s="180"/>
      <c r="G171" s="180"/>
      <c r="H171" s="180"/>
      <c r="I171" s="181"/>
      <c r="J171" s="181">
        <v>13.5</v>
      </c>
      <c r="K171" s="181">
        <v>-9.2</v>
      </c>
      <c r="L171" s="181">
        <v>0</v>
      </c>
      <c r="M171" s="181">
        <v>0</v>
      </c>
      <c r="N171" s="181">
        <v>0</v>
      </c>
      <c r="O171" s="181">
        <v>4.3</v>
      </c>
      <c r="P171" s="176"/>
    </row>
    <row r="172" spans="1:16" ht="12" customHeight="1">
      <c r="A172" s="176"/>
      <c r="B172" s="180"/>
      <c r="C172" s="180"/>
      <c r="D172" s="180"/>
      <c r="E172" s="180" t="s">
        <v>227</v>
      </c>
      <c r="F172" s="180" t="s">
        <v>110</v>
      </c>
      <c r="G172" s="180"/>
      <c r="H172" s="180"/>
      <c r="I172" s="181"/>
      <c r="J172" s="181">
        <v>13.5</v>
      </c>
      <c r="K172" s="181">
        <v>-9.2</v>
      </c>
      <c r="L172" s="181">
        <v>0</v>
      </c>
      <c r="M172" s="181">
        <v>0</v>
      </c>
      <c r="N172" s="181">
        <v>0</v>
      </c>
      <c r="O172" s="181">
        <v>4.3</v>
      </c>
      <c r="P172" s="176"/>
    </row>
    <row r="173" spans="1:16" ht="12" customHeight="1">
      <c r="A173" s="176"/>
      <c r="B173" s="180"/>
      <c r="C173" s="180"/>
      <c r="D173" s="180"/>
      <c r="E173" s="180"/>
      <c r="F173" s="180" t="s">
        <v>523</v>
      </c>
      <c r="G173" s="180" t="s">
        <v>497</v>
      </c>
      <c r="H173" s="180"/>
      <c r="I173" s="181"/>
      <c r="J173" s="181">
        <v>0</v>
      </c>
      <c r="K173" s="181">
        <v>0</v>
      </c>
      <c r="L173" s="181">
        <v>0</v>
      </c>
      <c r="M173" s="181">
        <v>0</v>
      </c>
      <c r="N173" s="181">
        <v>0</v>
      </c>
      <c r="O173" s="181">
        <v>0</v>
      </c>
      <c r="P173" s="176"/>
    </row>
    <row r="174" spans="1:16" ht="12" customHeight="1">
      <c r="A174" s="176"/>
      <c r="B174" s="180"/>
      <c r="C174" s="180"/>
      <c r="D174" s="180"/>
      <c r="E174" s="180"/>
      <c r="F174" s="180" t="s">
        <v>524</v>
      </c>
      <c r="G174" s="180" t="s">
        <v>499</v>
      </c>
      <c r="H174" s="180"/>
      <c r="I174" s="181"/>
      <c r="J174" s="181">
        <v>13.5</v>
      </c>
      <c r="K174" s="181">
        <v>-9.2</v>
      </c>
      <c r="L174" s="181">
        <v>0</v>
      </c>
      <c r="M174" s="181">
        <v>0</v>
      </c>
      <c r="N174" s="181">
        <v>0</v>
      </c>
      <c r="O174" s="181">
        <v>4.3</v>
      </c>
      <c r="P174" s="176"/>
    </row>
    <row r="175" spans="1:16" ht="12" customHeight="1">
      <c r="A175" s="176"/>
      <c r="B175" s="180"/>
      <c r="C175" s="180"/>
      <c r="D175" s="180"/>
      <c r="E175" s="180" t="s">
        <v>228</v>
      </c>
      <c r="F175" s="180" t="s">
        <v>476</v>
      </c>
      <c r="G175" s="180"/>
      <c r="H175" s="180"/>
      <c r="I175" s="181"/>
      <c r="J175" s="181">
        <v>0</v>
      </c>
      <c r="K175" s="181">
        <v>0</v>
      </c>
      <c r="L175" s="181">
        <v>0</v>
      </c>
      <c r="M175" s="181">
        <v>0</v>
      </c>
      <c r="N175" s="181">
        <v>0</v>
      </c>
      <c r="O175" s="181">
        <v>0</v>
      </c>
      <c r="P175" s="176"/>
    </row>
    <row r="176" spans="1:16" ht="12" customHeight="1">
      <c r="A176" s="176"/>
      <c r="B176" s="180"/>
      <c r="C176" s="180"/>
      <c r="D176" s="180"/>
      <c r="E176" s="180"/>
      <c r="F176" s="180" t="s">
        <v>525</v>
      </c>
      <c r="G176" s="180" t="s">
        <v>497</v>
      </c>
      <c r="H176" s="180"/>
      <c r="I176" s="181"/>
      <c r="J176" s="181">
        <v>0</v>
      </c>
      <c r="K176" s="181">
        <v>0</v>
      </c>
      <c r="L176" s="181">
        <v>0</v>
      </c>
      <c r="M176" s="181">
        <v>0</v>
      </c>
      <c r="N176" s="181">
        <v>0</v>
      </c>
      <c r="O176" s="181">
        <v>0</v>
      </c>
      <c r="P176" s="176"/>
    </row>
    <row r="177" spans="1:16" ht="12" customHeight="1">
      <c r="A177" s="176"/>
      <c r="B177" s="180"/>
      <c r="C177" s="180"/>
      <c r="D177" s="180"/>
      <c r="E177" s="180"/>
      <c r="F177" s="180" t="s">
        <v>526</v>
      </c>
      <c r="G177" s="180" t="s">
        <v>499</v>
      </c>
      <c r="H177" s="180"/>
      <c r="I177" s="181"/>
      <c r="J177" s="181">
        <v>0</v>
      </c>
      <c r="K177" s="181">
        <v>0</v>
      </c>
      <c r="L177" s="181">
        <v>0</v>
      </c>
      <c r="M177" s="181">
        <v>0</v>
      </c>
      <c r="N177" s="181">
        <v>0</v>
      </c>
      <c r="O177" s="181">
        <v>0</v>
      </c>
      <c r="P177" s="176"/>
    </row>
    <row r="178" spans="1:16" ht="12" customHeight="1">
      <c r="A178" s="176"/>
      <c r="B178" s="180"/>
      <c r="C178" s="180"/>
      <c r="D178" s="180"/>
      <c r="E178" s="180" t="s">
        <v>527</v>
      </c>
      <c r="F178" s="180" t="s">
        <v>112</v>
      </c>
      <c r="G178" s="180"/>
      <c r="H178" s="180"/>
      <c r="I178" s="181"/>
      <c r="J178" s="181">
        <v>0</v>
      </c>
      <c r="K178" s="181">
        <v>0</v>
      </c>
      <c r="L178" s="181">
        <v>0</v>
      </c>
      <c r="M178" s="181">
        <v>0</v>
      </c>
      <c r="N178" s="181">
        <v>0</v>
      </c>
      <c r="O178" s="181">
        <v>0</v>
      </c>
      <c r="P178" s="176"/>
    </row>
    <row r="179" spans="1:16" ht="12" customHeight="1">
      <c r="A179" s="176"/>
      <c r="B179" s="180"/>
      <c r="C179" s="180"/>
      <c r="D179" s="180"/>
      <c r="E179" s="180"/>
      <c r="F179" s="180" t="s">
        <v>528</v>
      </c>
      <c r="G179" s="180" t="s">
        <v>497</v>
      </c>
      <c r="H179" s="180"/>
      <c r="I179" s="181"/>
      <c r="J179" s="181">
        <v>0</v>
      </c>
      <c r="K179" s="181">
        <v>0</v>
      </c>
      <c r="L179" s="181">
        <v>0</v>
      </c>
      <c r="M179" s="181">
        <v>0</v>
      </c>
      <c r="N179" s="181">
        <v>0</v>
      </c>
      <c r="O179" s="181">
        <v>0</v>
      </c>
      <c r="P179" s="176"/>
    </row>
    <row r="180" spans="1:16" ht="12" customHeight="1">
      <c r="A180" s="176"/>
      <c r="B180" s="180"/>
      <c r="C180" s="180"/>
      <c r="D180" s="180"/>
      <c r="E180" s="180"/>
      <c r="F180" s="180" t="s">
        <v>529</v>
      </c>
      <c r="G180" s="180" t="s">
        <v>499</v>
      </c>
      <c r="H180" s="180"/>
      <c r="I180" s="181"/>
      <c r="J180" s="181">
        <v>0</v>
      </c>
      <c r="K180" s="181">
        <v>0</v>
      </c>
      <c r="L180" s="181">
        <v>0</v>
      </c>
      <c r="M180" s="181">
        <v>0</v>
      </c>
      <c r="N180" s="181">
        <v>0</v>
      </c>
      <c r="O180" s="181">
        <v>0</v>
      </c>
      <c r="P180" s="176"/>
    </row>
    <row r="181" spans="1:16" ht="12" customHeight="1">
      <c r="A181" s="176"/>
      <c r="B181" s="180"/>
      <c r="C181" s="180"/>
      <c r="D181" s="180"/>
      <c r="E181" s="180" t="s">
        <v>530</v>
      </c>
      <c r="F181" s="180" t="s">
        <v>113</v>
      </c>
      <c r="G181" s="180"/>
      <c r="H181" s="180"/>
      <c r="I181" s="181"/>
      <c r="J181" s="181">
        <v>0</v>
      </c>
      <c r="K181" s="181">
        <v>0</v>
      </c>
      <c r="L181" s="181">
        <v>0</v>
      </c>
      <c r="M181" s="181">
        <v>0</v>
      </c>
      <c r="N181" s="181">
        <v>0</v>
      </c>
      <c r="O181" s="181">
        <v>0</v>
      </c>
      <c r="P181" s="176"/>
    </row>
    <row r="182" spans="1:16" ht="12" customHeight="1">
      <c r="A182" s="176"/>
      <c r="B182" s="180"/>
      <c r="C182" s="180"/>
      <c r="D182" s="180"/>
      <c r="E182" s="180"/>
      <c r="F182" s="180" t="s">
        <v>531</v>
      </c>
      <c r="G182" s="180" t="s">
        <v>497</v>
      </c>
      <c r="H182" s="180"/>
      <c r="I182" s="181"/>
      <c r="J182" s="181"/>
      <c r="K182" s="181"/>
      <c r="L182" s="181"/>
      <c r="M182" s="181"/>
      <c r="N182" s="181"/>
      <c r="O182" s="181"/>
      <c r="P182" s="176"/>
    </row>
    <row r="183" spans="1:16" ht="12" customHeight="1">
      <c r="A183" s="176"/>
      <c r="B183" s="180"/>
      <c r="C183" s="180"/>
      <c r="D183" s="180"/>
      <c r="E183" s="180"/>
      <c r="F183" s="180" t="s">
        <v>532</v>
      </c>
      <c r="G183" s="180" t="s">
        <v>499</v>
      </c>
      <c r="H183" s="180"/>
      <c r="I183" s="181"/>
      <c r="J183" s="181"/>
      <c r="K183" s="181"/>
      <c r="L183" s="181"/>
      <c r="M183" s="181"/>
      <c r="N183" s="181"/>
      <c r="O183" s="181"/>
      <c r="P183" s="176"/>
    </row>
    <row r="184" spans="1:15" s="184" customFormat="1" ht="12" customHeight="1">
      <c r="A184" s="176"/>
      <c r="B184" s="277"/>
      <c r="C184" s="277"/>
      <c r="D184" s="277"/>
      <c r="E184" s="277"/>
      <c r="F184" s="277"/>
      <c r="G184" s="277"/>
      <c r="H184" s="277"/>
      <c r="I184" s="277"/>
      <c r="J184" s="277"/>
      <c r="K184" s="277"/>
      <c r="L184" s="277"/>
      <c r="M184" s="277"/>
      <c r="N184" s="277"/>
      <c r="O184" s="277"/>
    </row>
    <row r="185" spans="1:13" ht="12" customHeight="1">
      <c r="A185" s="176"/>
      <c r="B185" s="338" t="s">
        <v>462</v>
      </c>
      <c r="C185" s="339" t="s">
        <v>542</v>
      </c>
      <c r="D185" s="339"/>
      <c r="E185" s="339"/>
      <c r="F185" s="339"/>
      <c r="G185" s="339"/>
      <c r="H185" s="339"/>
      <c r="I185" s="339"/>
      <c r="J185" s="339"/>
      <c r="K185" s="339"/>
      <c r="L185" s="340"/>
      <c r="M185" s="340"/>
    </row>
    <row r="186" spans="1:13" ht="12" customHeight="1">
      <c r="A186" s="176"/>
      <c r="C186" s="339" t="s">
        <v>595</v>
      </c>
      <c r="D186" s="339"/>
      <c r="E186" s="339"/>
      <c r="F186" s="339"/>
      <c r="G186" s="339"/>
      <c r="H186" s="339"/>
      <c r="I186" s="339"/>
      <c r="J186" s="339"/>
      <c r="K186" s="339"/>
      <c r="L186" s="340"/>
      <c r="M186" s="340"/>
    </row>
    <row r="187" ht="12" customHeight="1"/>
    <row r="188" ht="8.25" customHeight="1"/>
    <row r="189" ht="8.25" customHeight="1"/>
    <row r="190" ht="8.25" customHeight="1"/>
    <row r="191" ht="8.25" customHeight="1"/>
    <row r="192" ht="8.25" customHeight="1"/>
    <row r="193" ht="8.25" customHeight="1"/>
    <row r="194" ht="8.25" customHeight="1"/>
    <row r="195" ht="8.25" customHeight="1"/>
    <row r="196" ht="8.25" customHeight="1"/>
    <row r="197" ht="8.25" customHeight="1"/>
    <row r="198" ht="8.25" customHeight="1"/>
    <row r="199" ht="8.25" customHeight="1"/>
    <row r="200" ht="8.25" customHeight="1"/>
    <row r="201" ht="8.25" customHeight="1"/>
    <row r="202" ht="8.25" customHeight="1"/>
    <row r="203" ht="8.25" customHeight="1"/>
    <row r="204" ht="8.25" customHeight="1"/>
    <row r="205" ht="8.25" customHeight="1"/>
    <row r="206" ht="8.25" customHeight="1"/>
    <row r="207" ht="8.25" customHeight="1"/>
    <row r="208" ht="8.25" customHeight="1"/>
    <row r="209" ht="8.25" customHeight="1"/>
    <row r="210" ht="8.25" customHeight="1"/>
    <row r="211" ht="8.25" customHeight="1"/>
    <row r="212" ht="8.25" customHeight="1"/>
    <row r="213" ht="8.25" customHeight="1"/>
    <row r="214" ht="8.25" customHeight="1"/>
    <row r="215" ht="8.25" customHeight="1"/>
    <row r="216" ht="8.25" customHeight="1"/>
    <row r="217" ht="8.25" customHeight="1"/>
    <row r="218" ht="8.25" customHeight="1"/>
    <row r="219" ht="8.25" customHeight="1"/>
    <row r="220" ht="8.25" customHeight="1"/>
    <row r="221" ht="8.25" customHeight="1"/>
    <row r="222" ht="8.25" customHeight="1"/>
    <row r="223" ht="8.25" customHeight="1"/>
    <row r="224" ht="8.25" customHeight="1"/>
    <row r="225" ht="8.25" customHeight="1"/>
    <row r="226" ht="8.25" customHeight="1"/>
    <row r="227" ht="8.25" customHeight="1"/>
    <row r="228" ht="8.25" customHeight="1"/>
    <row r="229" ht="8.25" customHeight="1"/>
    <row r="230" ht="8.25" customHeight="1"/>
    <row r="231" ht="8.25" customHeight="1"/>
    <row r="232" ht="8.25" customHeight="1"/>
    <row r="233" ht="8.25" customHeight="1"/>
    <row r="234" ht="8.25" customHeight="1"/>
    <row r="235" ht="8.25" customHeight="1"/>
    <row r="236" ht="8.25" customHeight="1"/>
    <row r="237" ht="8.25" customHeight="1"/>
    <row r="238" ht="8.25" customHeight="1"/>
    <row r="239" ht="8.25" customHeight="1"/>
    <row r="240" ht="8.25" customHeight="1"/>
    <row r="241" ht="8.25" customHeight="1"/>
    <row r="242" ht="8.25" customHeight="1"/>
    <row r="243" ht="8.25" customHeight="1"/>
    <row r="244" ht="8.25" customHeight="1"/>
    <row r="245" ht="8.25" customHeight="1"/>
    <row r="246" ht="8.25" customHeight="1"/>
    <row r="247" ht="8.25" customHeight="1"/>
    <row r="248" ht="8.25" customHeight="1"/>
    <row r="249" ht="8.25" customHeight="1"/>
    <row r="250" ht="8.25" customHeight="1"/>
    <row r="251" ht="8.25" customHeight="1"/>
    <row r="252" ht="8.25" customHeight="1"/>
    <row r="253" ht="8.25" customHeight="1"/>
    <row r="254" ht="8.25" customHeight="1"/>
    <row r="255" ht="8.25" customHeight="1"/>
    <row r="256" ht="8.25" customHeight="1"/>
    <row r="257" ht="8.25" customHeight="1"/>
    <row r="258" ht="8.25" customHeight="1"/>
    <row r="259" ht="8.25" customHeight="1"/>
    <row r="260" ht="8.25" customHeight="1"/>
    <row r="261" ht="8.25" customHeight="1"/>
    <row r="262" ht="8.25" customHeight="1"/>
    <row r="263" ht="8.25" customHeight="1"/>
    <row r="264" ht="8.25" customHeight="1"/>
    <row r="265" ht="8.25" customHeight="1"/>
    <row r="266" ht="8.25" customHeight="1"/>
    <row r="267" ht="8.25" customHeight="1"/>
    <row r="268" ht="8.25" customHeight="1"/>
    <row r="269" ht="8.25" customHeight="1"/>
    <row r="270" ht="8.25" customHeight="1"/>
    <row r="271" ht="8.25" customHeight="1"/>
    <row r="272" ht="8.25" customHeight="1"/>
    <row r="273" ht="8.25" customHeight="1"/>
    <row r="274" ht="8.25" customHeight="1"/>
    <row r="275" ht="8.25" customHeight="1"/>
    <row r="276" ht="8.25" customHeight="1"/>
    <row r="277" ht="8.25" customHeight="1"/>
    <row r="278" ht="8.25" customHeight="1"/>
    <row r="279" ht="8.25" customHeight="1"/>
    <row r="280" ht="8.25" customHeight="1"/>
    <row r="281" ht="8.25" customHeight="1"/>
    <row r="282" ht="8.25" customHeight="1"/>
    <row r="283" ht="8.25" customHeight="1"/>
    <row r="284" ht="8.25" customHeight="1"/>
    <row r="285" ht="8.25" customHeight="1"/>
    <row r="286" ht="8.25" customHeight="1"/>
    <row r="287" ht="8.25" customHeight="1"/>
    <row r="288" ht="8.25" customHeight="1"/>
    <row r="289" ht="8.25" customHeight="1"/>
    <row r="290" ht="8.25" customHeight="1"/>
    <row r="291" ht="8.25" customHeight="1"/>
    <row r="292" ht="8.25" customHeight="1"/>
    <row r="293" ht="8.25" customHeight="1"/>
  </sheetData>
  <printOptions/>
  <pageMargins left="0.75" right="0.75" top="1" bottom="1" header="0" footer="0"/>
  <pageSetup horizontalDpi="600" verticalDpi="600" orientation="portrait" scale="83" r:id="rId1"/>
  <rowBreaks count="1" manualBreakCount="1">
    <brk id="105" min="1" max="20" man="1"/>
  </rowBreaks>
</worksheet>
</file>

<file path=xl/worksheets/sheet16.xml><?xml version="1.0" encoding="utf-8"?>
<worksheet xmlns="http://schemas.openxmlformats.org/spreadsheetml/2006/main" xmlns:r="http://schemas.openxmlformats.org/officeDocument/2006/relationships">
  <dimension ref="A1:O186"/>
  <sheetViews>
    <sheetView zoomScale="75" zoomScaleNormal="75" workbookViewId="0" topLeftCell="A1">
      <selection activeCell="A1" sqref="A1"/>
    </sheetView>
  </sheetViews>
  <sheetFormatPr defaultColWidth="11.421875" defaultRowHeight="12.75"/>
  <cols>
    <col min="1" max="1" width="2.8515625" style="341" customWidth="1"/>
    <col min="2" max="4" width="3.7109375" style="176" customWidth="1"/>
    <col min="5" max="5" width="6.7109375" style="176" customWidth="1"/>
    <col min="6" max="6" width="7.140625" style="176" customWidth="1"/>
    <col min="7" max="7" width="8.8515625" style="176" customWidth="1"/>
    <col min="8" max="8" width="21.28125" style="176" customWidth="1"/>
    <col min="9" max="9" width="1.7109375" style="341" customWidth="1"/>
    <col min="10" max="14" width="11.7109375" style="176" customWidth="1"/>
    <col min="15" max="15" width="11.7109375" style="180" customWidth="1"/>
    <col min="16" max="16384" width="10.7109375" style="176" customWidth="1"/>
  </cols>
  <sheetData>
    <row r="1" spans="2:15" s="172" customFormat="1" ht="12.75" customHeight="1">
      <c r="B1" s="156" t="s">
        <v>727</v>
      </c>
      <c r="C1" s="309"/>
      <c r="D1" s="309"/>
      <c r="E1" s="309"/>
      <c r="F1" s="309"/>
      <c r="G1" s="309"/>
      <c r="H1" s="309"/>
      <c r="I1" s="309"/>
      <c r="J1" s="309"/>
      <c r="K1" s="309"/>
      <c r="L1" s="309"/>
      <c r="M1" s="309"/>
      <c r="N1" s="309"/>
      <c r="O1" s="310"/>
    </row>
    <row r="2" spans="2:15" s="172" customFormat="1" ht="12.75" customHeight="1">
      <c r="B2" s="154" t="s">
        <v>702</v>
      </c>
      <c r="C2" s="171"/>
      <c r="D2" s="171"/>
      <c r="E2" s="171"/>
      <c r="F2" s="171"/>
      <c r="G2" s="171"/>
      <c r="H2" s="311"/>
      <c r="J2" s="210"/>
      <c r="K2" s="210"/>
      <c r="L2" s="210"/>
      <c r="M2" s="210"/>
      <c r="N2" s="210"/>
      <c r="O2" s="210"/>
    </row>
    <row r="3" spans="2:15" s="172" customFormat="1" ht="12.75" customHeight="1">
      <c r="B3" s="157" t="s">
        <v>0</v>
      </c>
      <c r="C3" s="171"/>
      <c r="D3" s="171"/>
      <c r="E3" s="171"/>
      <c r="F3" s="171"/>
      <c r="G3" s="171"/>
      <c r="H3" s="311"/>
      <c r="J3" s="210"/>
      <c r="K3" s="210"/>
      <c r="L3" s="210"/>
      <c r="M3" s="210"/>
      <c r="N3" s="210"/>
      <c r="O3" s="210"/>
    </row>
    <row r="4" spans="2:15" s="186" customFormat="1" ht="12" customHeight="1">
      <c r="B4" s="176"/>
      <c r="C4" s="177"/>
      <c r="D4" s="177"/>
      <c r="E4" s="177"/>
      <c r="F4" s="177"/>
      <c r="G4" s="177"/>
      <c r="H4" s="177"/>
      <c r="I4" s="177"/>
      <c r="J4" s="177"/>
      <c r="K4" s="178"/>
      <c r="L4" s="178"/>
      <c r="M4" s="178"/>
      <c r="N4" s="178"/>
      <c r="O4" s="312"/>
    </row>
    <row r="5" spans="2:15" s="186" customFormat="1" ht="9" customHeight="1">
      <c r="B5" s="313"/>
      <c r="C5" s="174"/>
      <c r="D5" s="174"/>
      <c r="E5" s="174"/>
      <c r="F5" s="174"/>
      <c r="G5" s="174"/>
      <c r="H5" s="174"/>
      <c r="I5" s="174"/>
      <c r="J5" s="174"/>
      <c r="K5" s="314" t="s">
        <v>562</v>
      </c>
      <c r="L5" s="314"/>
      <c r="M5" s="314"/>
      <c r="N5" s="314"/>
      <c r="O5" s="175"/>
    </row>
    <row r="6" spans="6:15" s="186" customFormat="1" ht="23.25" customHeight="1">
      <c r="F6" s="181"/>
      <c r="G6" s="181"/>
      <c r="H6" s="181"/>
      <c r="I6" s="181"/>
      <c r="J6" s="315"/>
      <c r="K6" s="316" t="s">
        <v>590</v>
      </c>
      <c r="L6" s="317"/>
      <c r="M6" s="317"/>
      <c r="N6" s="317"/>
      <c r="O6" s="318"/>
    </row>
    <row r="7" spans="2:15" s="186" customFormat="1" ht="16.5" customHeight="1">
      <c r="B7" s="172" t="s">
        <v>1</v>
      </c>
      <c r="C7" s="176"/>
      <c r="D7" s="176"/>
      <c r="E7" s="176"/>
      <c r="F7" s="180"/>
      <c r="G7" s="180"/>
      <c r="H7" s="180"/>
      <c r="I7" s="180"/>
      <c r="J7" s="319"/>
      <c r="K7" s="320"/>
      <c r="L7" s="321" t="s">
        <v>682</v>
      </c>
      <c r="M7" s="321" t="s">
        <v>683</v>
      </c>
      <c r="N7" s="320" t="s">
        <v>684</v>
      </c>
      <c r="O7" s="180"/>
    </row>
    <row r="8" spans="6:15" s="172" customFormat="1" ht="12" customHeight="1">
      <c r="F8" s="173"/>
      <c r="G8" s="173"/>
      <c r="H8" s="173"/>
      <c r="I8" s="322"/>
      <c r="J8" s="342" t="s">
        <v>688</v>
      </c>
      <c r="K8" s="323" t="s">
        <v>563</v>
      </c>
      <c r="L8" s="324" t="s">
        <v>685</v>
      </c>
      <c r="M8" s="324" t="s">
        <v>686</v>
      </c>
      <c r="N8" s="325" t="s">
        <v>687</v>
      </c>
      <c r="O8" s="342" t="s">
        <v>720</v>
      </c>
    </row>
    <row r="9" spans="2:15" s="186" customFormat="1" ht="9" customHeight="1">
      <c r="B9" s="206"/>
      <c r="C9" s="206"/>
      <c r="D9" s="206"/>
      <c r="E9" s="206"/>
      <c r="F9" s="326"/>
      <c r="G9" s="326"/>
      <c r="H9" s="326"/>
      <c r="I9" s="326"/>
      <c r="J9" s="326"/>
      <c r="K9" s="326"/>
      <c r="L9" s="326"/>
      <c r="M9" s="326"/>
      <c r="N9" s="326"/>
      <c r="O9" s="326"/>
    </row>
    <row r="10" spans="1:15" ht="12" customHeight="1">
      <c r="A10" s="176"/>
      <c r="F10" s="180"/>
      <c r="G10" s="180"/>
      <c r="H10" s="180"/>
      <c r="I10" s="181"/>
      <c r="J10" s="181"/>
      <c r="K10" s="181"/>
      <c r="L10" s="181"/>
      <c r="M10" s="181"/>
      <c r="N10" s="181"/>
      <c r="O10" s="181"/>
    </row>
    <row r="11" spans="1:15" ht="12" customHeight="1">
      <c r="A11" s="176"/>
      <c r="B11" s="171" t="s">
        <v>146</v>
      </c>
      <c r="C11" s="311"/>
      <c r="D11" s="171"/>
      <c r="E11" s="171"/>
      <c r="F11" s="327"/>
      <c r="G11" s="327"/>
      <c r="H11" s="327"/>
      <c r="I11" s="173"/>
      <c r="J11" s="173">
        <v>-6057.873152000684</v>
      </c>
      <c r="K11" s="173">
        <v>1917.39400779248</v>
      </c>
      <c r="L11" s="173">
        <v>916.8941831056909</v>
      </c>
      <c r="M11" s="173">
        <v>-80.18467385264375</v>
      </c>
      <c r="N11" s="173">
        <v>190.70568716169865</v>
      </c>
      <c r="O11" s="173">
        <v>-3113.0373079166166</v>
      </c>
    </row>
    <row r="12" spans="1:15" ht="12" customHeight="1">
      <c r="A12" s="176"/>
      <c r="B12" s="171"/>
      <c r="C12" s="171"/>
      <c r="D12" s="171"/>
      <c r="E12" s="171"/>
      <c r="F12" s="327"/>
      <c r="G12" s="327"/>
      <c r="H12" s="327"/>
      <c r="I12" s="173"/>
      <c r="J12" s="173"/>
      <c r="K12" s="173"/>
      <c r="L12" s="173"/>
      <c r="M12" s="173"/>
      <c r="N12" s="173"/>
      <c r="O12" s="173"/>
    </row>
    <row r="13" spans="2:15" s="180" customFormat="1" ht="12" customHeight="1">
      <c r="B13" s="327" t="s">
        <v>370</v>
      </c>
      <c r="C13" s="327" t="s">
        <v>434</v>
      </c>
      <c r="D13" s="327"/>
      <c r="E13" s="328"/>
      <c r="F13" s="327"/>
      <c r="G13" s="327"/>
      <c r="H13" s="327"/>
      <c r="I13" s="173"/>
      <c r="J13" s="173">
        <v>142560.63528843332</v>
      </c>
      <c r="K13" s="173">
        <v>13008.815393801005</v>
      </c>
      <c r="L13" s="173">
        <v>4239.361486816278</v>
      </c>
      <c r="M13" s="173">
        <v>6334.537071563183</v>
      </c>
      <c r="N13" s="173">
        <v>235.00725219545998</v>
      </c>
      <c r="O13" s="173">
        <v>166378.35649280925</v>
      </c>
    </row>
    <row r="14" spans="2:15" s="180" customFormat="1" ht="12" customHeight="1">
      <c r="B14" s="327"/>
      <c r="C14" s="327"/>
      <c r="D14" s="327"/>
      <c r="E14" s="327"/>
      <c r="F14" s="327"/>
      <c r="G14" s="327"/>
      <c r="H14" s="327"/>
      <c r="I14" s="173"/>
      <c r="J14" s="173">
        <v>0</v>
      </c>
      <c r="K14" s="173"/>
      <c r="L14" s="173"/>
      <c r="M14" s="173"/>
      <c r="N14" s="173"/>
      <c r="O14" s="173"/>
    </row>
    <row r="15" spans="2:15" s="214" customFormat="1" ht="12" customHeight="1">
      <c r="B15" s="329"/>
      <c r="C15" s="329" t="s">
        <v>372</v>
      </c>
      <c r="D15" s="329" t="s">
        <v>141</v>
      </c>
      <c r="E15" s="329"/>
      <c r="F15" s="329"/>
      <c r="G15" s="329"/>
      <c r="H15" s="329"/>
      <c r="I15" s="330"/>
      <c r="J15" s="330">
        <v>29064.297204604223</v>
      </c>
      <c r="K15" s="330">
        <v>2381.821317769526</v>
      </c>
      <c r="L15" s="330">
        <v>478.8044349317305</v>
      </c>
      <c r="M15" s="330">
        <v>544.4012387791254</v>
      </c>
      <c r="N15" s="330">
        <v>-2.220446049250313E-15</v>
      </c>
      <c r="O15" s="330">
        <v>32469.324196084606</v>
      </c>
    </row>
    <row r="16" spans="2:15" s="180" customFormat="1" ht="12" customHeight="1">
      <c r="B16" s="327"/>
      <c r="C16" s="327"/>
      <c r="D16" s="327" t="s">
        <v>150</v>
      </c>
      <c r="E16" s="327" t="s">
        <v>465</v>
      </c>
      <c r="F16" s="327"/>
      <c r="G16" s="327"/>
      <c r="H16" s="327"/>
      <c r="I16" s="173"/>
      <c r="J16" s="173">
        <v>25184.16855750941</v>
      </c>
      <c r="K16" s="173">
        <v>1778.5091402595262</v>
      </c>
      <c r="L16" s="173">
        <v>478.8044349317305</v>
      </c>
      <c r="M16" s="173">
        <v>544.4012387791254</v>
      </c>
      <c r="N16" s="173">
        <v>-2.220446049250313E-15</v>
      </c>
      <c r="O16" s="173">
        <v>27985.883371479795</v>
      </c>
    </row>
    <row r="17" spans="2:15" s="180" customFormat="1" ht="12" customHeight="1">
      <c r="B17" s="327"/>
      <c r="C17" s="327"/>
      <c r="D17" s="327"/>
      <c r="E17" s="327" t="s">
        <v>151</v>
      </c>
      <c r="F17" s="327"/>
      <c r="G17" s="327"/>
      <c r="H17" s="327"/>
      <c r="I17" s="173"/>
      <c r="J17" s="173"/>
      <c r="K17" s="173"/>
      <c r="L17" s="173"/>
      <c r="M17" s="173"/>
      <c r="N17" s="173"/>
      <c r="O17" s="173"/>
    </row>
    <row r="18" spans="2:15" s="180" customFormat="1" ht="12" customHeight="1">
      <c r="B18" s="327"/>
      <c r="C18" s="327"/>
      <c r="D18" s="327"/>
      <c r="E18" s="327" t="s">
        <v>466</v>
      </c>
      <c r="F18" s="327" t="s">
        <v>467</v>
      </c>
      <c r="G18" s="327"/>
      <c r="H18" s="327"/>
      <c r="I18" s="173"/>
      <c r="J18" s="173">
        <v>25184.16855750941</v>
      </c>
      <c r="K18" s="173">
        <v>1778.5091402595262</v>
      </c>
      <c r="L18" s="173">
        <v>478.8044349317305</v>
      </c>
      <c r="M18" s="173">
        <v>544.4012387791254</v>
      </c>
      <c r="N18" s="173">
        <v>-2.220446049250313E-15</v>
      </c>
      <c r="O18" s="173">
        <v>27985.883371479795</v>
      </c>
    </row>
    <row r="19" spans="2:15" s="180" customFormat="1" ht="12" customHeight="1">
      <c r="B19" s="327"/>
      <c r="C19" s="327"/>
      <c r="D19" s="327"/>
      <c r="E19" s="327" t="s">
        <v>468</v>
      </c>
      <c r="F19" s="327" t="s">
        <v>469</v>
      </c>
      <c r="G19" s="327"/>
      <c r="H19" s="327"/>
      <c r="I19" s="173"/>
      <c r="J19" s="173"/>
      <c r="K19" s="173"/>
      <c r="L19" s="173"/>
      <c r="M19" s="173"/>
      <c r="N19" s="173"/>
      <c r="O19" s="173"/>
    </row>
    <row r="20" spans="2:15" s="180" customFormat="1" ht="12" customHeight="1">
      <c r="B20" s="327"/>
      <c r="C20" s="327"/>
      <c r="D20" s="327" t="s">
        <v>154</v>
      </c>
      <c r="E20" s="327" t="s">
        <v>17</v>
      </c>
      <c r="F20" s="327"/>
      <c r="G20" s="327"/>
      <c r="H20" s="327"/>
      <c r="I20" s="173"/>
      <c r="J20" s="173">
        <v>3880.1286470948135</v>
      </c>
      <c r="K20" s="173">
        <v>603.3121775100001</v>
      </c>
      <c r="L20" s="173">
        <v>0</v>
      </c>
      <c r="M20" s="173">
        <v>0</v>
      </c>
      <c r="N20" s="173">
        <v>0</v>
      </c>
      <c r="O20" s="173">
        <v>4483.440824604813</v>
      </c>
    </row>
    <row r="21" spans="2:15" s="180" customFormat="1" ht="12" customHeight="1">
      <c r="B21" s="327"/>
      <c r="C21" s="327"/>
      <c r="D21" s="327"/>
      <c r="E21" s="327" t="s">
        <v>470</v>
      </c>
      <c r="F21" s="327" t="s">
        <v>467</v>
      </c>
      <c r="G21" s="327"/>
      <c r="H21" s="327"/>
      <c r="I21" s="173"/>
      <c r="J21" s="173">
        <v>3880.1286470948135</v>
      </c>
      <c r="K21" s="173">
        <v>603.3121775100001</v>
      </c>
      <c r="L21" s="173">
        <v>0</v>
      </c>
      <c r="M21" s="173">
        <v>0</v>
      </c>
      <c r="N21" s="173">
        <v>0</v>
      </c>
      <c r="O21" s="173">
        <v>4483.440824604813</v>
      </c>
    </row>
    <row r="22" spans="2:15" s="180" customFormat="1" ht="12" customHeight="1">
      <c r="B22" s="327"/>
      <c r="C22" s="327"/>
      <c r="D22" s="327"/>
      <c r="E22" s="327" t="s">
        <v>471</v>
      </c>
      <c r="F22" s="327" t="s">
        <v>469</v>
      </c>
      <c r="G22" s="327"/>
      <c r="H22" s="327"/>
      <c r="I22" s="173"/>
      <c r="J22" s="173"/>
      <c r="K22" s="173"/>
      <c r="L22" s="173"/>
      <c r="M22" s="173"/>
      <c r="N22" s="173"/>
      <c r="O22" s="173"/>
    </row>
    <row r="23" spans="2:15" s="214" customFormat="1" ht="12" customHeight="1">
      <c r="B23" s="329"/>
      <c r="C23" s="329" t="s">
        <v>376</v>
      </c>
      <c r="D23" s="329" t="s">
        <v>74</v>
      </c>
      <c r="E23" s="329"/>
      <c r="F23" s="329"/>
      <c r="G23" s="329"/>
      <c r="H23" s="329"/>
      <c r="I23" s="330"/>
      <c r="J23" s="330">
        <v>69981.50932958923</v>
      </c>
      <c r="K23" s="330">
        <v>7546.476464485424</v>
      </c>
      <c r="L23" s="330">
        <v>3289.9171210153377</v>
      </c>
      <c r="M23" s="330">
        <v>3531.916542145724</v>
      </c>
      <c r="N23" s="330">
        <v>0.002421172891516221</v>
      </c>
      <c r="O23" s="330">
        <v>84349.8218784086</v>
      </c>
    </row>
    <row r="24" spans="2:15" s="180" customFormat="1" ht="12" customHeight="1">
      <c r="B24" s="327"/>
      <c r="C24" s="327"/>
      <c r="D24" s="327" t="s">
        <v>472</v>
      </c>
      <c r="E24" s="327" t="s">
        <v>473</v>
      </c>
      <c r="F24" s="327"/>
      <c r="G24" s="327"/>
      <c r="H24" s="327"/>
      <c r="I24" s="173"/>
      <c r="J24" s="173">
        <v>54025.60514917865</v>
      </c>
      <c r="K24" s="173">
        <v>4779.533686479448</v>
      </c>
      <c r="L24" s="173">
        <v>3024.4207353040083</v>
      </c>
      <c r="M24" s="173">
        <v>3227.2663736000004</v>
      </c>
      <c r="N24" s="173">
        <v>0</v>
      </c>
      <c r="O24" s="173">
        <v>65056.825944562115</v>
      </c>
    </row>
    <row r="25" spans="2:15" s="180" customFormat="1" ht="12" customHeight="1">
      <c r="B25" s="327"/>
      <c r="C25" s="327"/>
      <c r="D25" s="327"/>
      <c r="E25" s="327" t="s">
        <v>474</v>
      </c>
      <c r="F25" s="327" t="s">
        <v>110</v>
      </c>
      <c r="G25" s="327"/>
      <c r="H25" s="327"/>
      <c r="I25" s="173"/>
      <c r="J25" s="173"/>
      <c r="K25" s="173"/>
      <c r="L25" s="173"/>
      <c r="M25" s="173"/>
      <c r="N25" s="173"/>
      <c r="O25" s="173"/>
    </row>
    <row r="26" spans="2:15" s="180" customFormat="1" ht="12" customHeight="1">
      <c r="B26" s="327"/>
      <c r="C26" s="327"/>
      <c r="D26" s="327"/>
      <c r="E26" s="327" t="s">
        <v>475</v>
      </c>
      <c r="F26" s="327" t="s">
        <v>476</v>
      </c>
      <c r="G26" s="327"/>
      <c r="H26" s="327"/>
      <c r="I26" s="173"/>
      <c r="J26" s="173">
        <v>0</v>
      </c>
      <c r="K26" s="173">
        <v>0</v>
      </c>
      <c r="L26" s="173">
        <v>0</v>
      </c>
      <c r="M26" s="173">
        <v>0</v>
      </c>
      <c r="N26" s="173">
        <v>0</v>
      </c>
      <c r="O26" s="173">
        <v>0</v>
      </c>
    </row>
    <row r="27" spans="2:15" s="180" customFormat="1" ht="12" customHeight="1">
      <c r="B27" s="327"/>
      <c r="C27" s="327"/>
      <c r="D27" s="327"/>
      <c r="E27" s="327" t="s">
        <v>477</v>
      </c>
      <c r="F27" s="327" t="s">
        <v>112</v>
      </c>
      <c r="G27" s="327"/>
      <c r="H27" s="327"/>
      <c r="I27" s="173"/>
      <c r="J27" s="173">
        <v>39.167025</v>
      </c>
      <c r="K27" s="173">
        <v>-0.025876999999999997</v>
      </c>
      <c r="L27" s="173">
        <v>3.4658424</v>
      </c>
      <c r="M27" s="173">
        <v>19.6397736</v>
      </c>
      <c r="N27" s="173">
        <v>0</v>
      </c>
      <c r="O27" s="173">
        <v>62.246764</v>
      </c>
    </row>
    <row r="28" spans="2:15" s="180" customFormat="1" ht="12" customHeight="1">
      <c r="B28" s="327"/>
      <c r="C28" s="327"/>
      <c r="D28" s="327"/>
      <c r="E28" s="327" t="s">
        <v>478</v>
      </c>
      <c r="F28" s="327" t="s">
        <v>113</v>
      </c>
      <c r="G28" s="327"/>
      <c r="H28" s="327"/>
      <c r="I28" s="173"/>
      <c r="J28" s="173">
        <v>53986.43812417865</v>
      </c>
      <c r="K28" s="173">
        <v>4779.559563479448</v>
      </c>
      <c r="L28" s="173">
        <v>3020.9548929040084</v>
      </c>
      <c r="M28" s="173">
        <v>3207.6266000000005</v>
      </c>
      <c r="N28" s="173">
        <v>0</v>
      </c>
      <c r="O28" s="173">
        <v>64994.57918056211</v>
      </c>
    </row>
    <row r="29" spans="2:15" s="180" customFormat="1" ht="12" customHeight="1">
      <c r="B29" s="327"/>
      <c r="C29" s="327"/>
      <c r="D29" s="327" t="s">
        <v>479</v>
      </c>
      <c r="E29" s="327" t="s">
        <v>165</v>
      </c>
      <c r="F29" s="327"/>
      <c r="G29" s="327"/>
      <c r="H29" s="327"/>
      <c r="I29" s="173"/>
      <c r="J29" s="173">
        <v>15955.904180410576</v>
      </c>
      <c r="K29" s="173">
        <v>2766.942778005976</v>
      </c>
      <c r="L29" s="173">
        <v>265.49638571132954</v>
      </c>
      <c r="M29" s="173">
        <v>304.6501685457237</v>
      </c>
      <c r="N29" s="173">
        <v>0.002421172891516221</v>
      </c>
      <c r="O29" s="173">
        <v>19292.995933846498</v>
      </c>
    </row>
    <row r="30" spans="2:15" s="180" customFormat="1" ht="12" customHeight="1">
      <c r="B30" s="327"/>
      <c r="C30" s="327"/>
      <c r="D30" s="327"/>
      <c r="E30" s="327" t="s">
        <v>480</v>
      </c>
      <c r="F30" s="327" t="s">
        <v>481</v>
      </c>
      <c r="G30" s="327"/>
      <c r="H30" s="327"/>
      <c r="I30" s="173"/>
      <c r="J30" s="173">
        <v>11687.419812149084</v>
      </c>
      <c r="K30" s="173">
        <v>3356.877263968501</v>
      </c>
      <c r="L30" s="173">
        <v>87.92361835496938</v>
      </c>
      <c r="M30" s="173">
        <v>190</v>
      </c>
      <c r="N30" s="173">
        <v>1.4210854715202004E-14</v>
      </c>
      <c r="O30" s="173">
        <v>15322.220694472557</v>
      </c>
    </row>
    <row r="31" spans="2:15" s="180" customFormat="1" ht="12" customHeight="1">
      <c r="B31" s="327"/>
      <c r="C31" s="327"/>
      <c r="D31" s="327"/>
      <c r="E31" s="327"/>
      <c r="F31" s="327" t="s">
        <v>482</v>
      </c>
      <c r="G31" s="327" t="s">
        <v>110</v>
      </c>
      <c r="H31" s="327"/>
      <c r="I31" s="173"/>
      <c r="J31" s="173"/>
      <c r="K31" s="173"/>
      <c r="L31" s="173"/>
      <c r="M31" s="173"/>
      <c r="N31" s="173"/>
      <c r="O31" s="173"/>
    </row>
    <row r="32" spans="2:15" s="180" customFormat="1" ht="12" customHeight="1">
      <c r="B32" s="327"/>
      <c r="C32" s="327"/>
      <c r="D32" s="327"/>
      <c r="E32" s="327"/>
      <c r="F32" s="327" t="s">
        <v>483</v>
      </c>
      <c r="G32" s="327" t="s">
        <v>476</v>
      </c>
      <c r="H32" s="327"/>
      <c r="I32" s="173"/>
      <c r="J32" s="173">
        <v>8390.378119882851</v>
      </c>
      <c r="K32" s="173">
        <v>2307.07383475</v>
      </c>
      <c r="L32" s="173">
        <v>34.25002164714533</v>
      </c>
      <c r="M32" s="173">
        <v>156.8</v>
      </c>
      <c r="N32" s="173">
        <v>0</v>
      </c>
      <c r="O32" s="173">
        <v>10888.501976279997</v>
      </c>
    </row>
    <row r="33" spans="2:15" s="180" customFormat="1" ht="12" customHeight="1">
      <c r="B33" s="327"/>
      <c r="C33" s="327"/>
      <c r="D33" s="327"/>
      <c r="E33" s="327"/>
      <c r="F33" s="327" t="s">
        <v>484</v>
      </c>
      <c r="G33" s="327" t="s">
        <v>112</v>
      </c>
      <c r="H33" s="327"/>
      <c r="I33" s="173"/>
      <c r="J33" s="173">
        <v>264.021179</v>
      </c>
      <c r="K33" s="173">
        <v>84.6704928485012</v>
      </c>
      <c r="L33" s="173">
        <v>16.169269</v>
      </c>
      <c r="M33" s="173">
        <v>1</v>
      </c>
      <c r="N33" s="173">
        <v>1.4210854715202004E-14</v>
      </c>
      <c r="O33" s="173">
        <v>365.86094084850123</v>
      </c>
    </row>
    <row r="34" spans="2:15" s="180" customFormat="1" ht="12" customHeight="1">
      <c r="B34" s="327"/>
      <c r="C34" s="327"/>
      <c r="D34" s="327"/>
      <c r="E34" s="327"/>
      <c r="F34" s="327" t="s">
        <v>485</v>
      </c>
      <c r="G34" s="327" t="s">
        <v>113</v>
      </c>
      <c r="H34" s="327"/>
      <c r="I34" s="173"/>
      <c r="J34" s="173">
        <v>3033.020513266235</v>
      </c>
      <c r="K34" s="173">
        <v>965.1329363700002</v>
      </c>
      <c r="L34" s="173">
        <v>37.50432770782405</v>
      </c>
      <c r="M34" s="173">
        <v>32.2</v>
      </c>
      <c r="N34" s="173">
        <v>0</v>
      </c>
      <c r="O34" s="331">
        <v>4067.8577773440597</v>
      </c>
    </row>
    <row r="35" spans="2:15" s="180" customFormat="1" ht="12" customHeight="1">
      <c r="B35" s="327"/>
      <c r="C35" s="327"/>
      <c r="D35" s="327"/>
      <c r="E35" s="327" t="s">
        <v>171</v>
      </c>
      <c r="F35" s="327"/>
      <c r="G35" s="327"/>
      <c r="H35" s="327"/>
      <c r="I35" s="173"/>
      <c r="J35" s="173">
        <v>4268.484368261492</v>
      </c>
      <c r="K35" s="173">
        <v>-589.9344859625253</v>
      </c>
      <c r="L35" s="173">
        <v>177.57276735636015</v>
      </c>
      <c r="M35" s="173">
        <v>114.6501685457237</v>
      </c>
      <c r="N35" s="173">
        <v>0.0024211728915020103</v>
      </c>
      <c r="O35" s="173">
        <v>3970.775239373942</v>
      </c>
    </row>
    <row r="36" spans="2:15" s="180" customFormat="1" ht="12" customHeight="1">
      <c r="B36" s="327"/>
      <c r="C36" s="327"/>
      <c r="D36" s="327"/>
      <c r="E36" s="327"/>
      <c r="F36" s="327" t="s">
        <v>486</v>
      </c>
      <c r="G36" s="327" t="s">
        <v>110</v>
      </c>
      <c r="H36" s="327"/>
      <c r="I36" s="173"/>
      <c r="J36" s="173"/>
      <c r="K36" s="173"/>
      <c r="L36" s="173"/>
      <c r="M36" s="173"/>
      <c r="N36" s="173"/>
      <c r="O36" s="173"/>
    </row>
    <row r="37" spans="2:15" s="180" customFormat="1" ht="12" customHeight="1">
      <c r="B37" s="327"/>
      <c r="C37" s="327"/>
      <c r="D37" s="327"/>
      <c r="E37" s="327"/>
      <c r="F37" s="327" t="s">
        <v>487</v>
      </c>
      <c r="G37" s="327" t="s">
        <v>476</v>
      </c>
      <c r="H37" s="327"/>
      <c r="I37" s="173"/>
      <c r="J37" s="173">
        <v>2468.185415768377</v>
      </c>
      <c r="K37" s="173">
        <v>-733.1215526200003</v>
      </c>
      <c r="L37" s="173">
        <v>134.74613685162336</v>
      </c>
      <c r="M37" s="173">
        <v>97.2</v>
      </c>
      <c r="N37" s="173">
        <v>0</v>
      </c>
      <c r="O37" s="173">
        <v>1967.01</v>
      </c>
    </row>
    <row r="38" spans="2:15" s="180" customFormat="1" ht="12" customHeight="1">
      <c r="B38" s="327"/>
      <c r="C38" s="327"/>
      <c r="D38" s="327"/>
      <c r="E38" s="327"/>
      <c r="F38" s="327" t="s">
        <v>488</v>
      </c>
      <c r="G38" s="327" t="s">
        <v>112</v>
      </c>
      <c r="H38" s="327"/>
      <c r="I38" s="173"/>
      <c r="J38" s="173">
        <v>0</v>
      </c>
      <c r="K38" s="173">
        <v>0</v>
      </c>
      <c r="L38" s="173">
        <v>0</v>
      </c>
      <c r="M38" s="173">
        <v>0</v>
      </c>
      <c r="N38" s="173">
        <v>0</v>
      </c>
      <c r="O38" s="173">
        <v>0</v>
      </c>
    </row>
    <row r="39" spans="2:15" s="180" customFormat="1" ht="12" customHeight="1">
      <c r="B39" s="327"/>
      <c r="C39" s="327"/>
      <c r="D39" s="327"/>
      <c r="E39" s="327"/>
      <c r="F39" s="327" t="s">
        <v>489</v>
      </c>
      <c r="G39" s="327" t="s">
        <v>113</v>
      </c>
      <c r="H39" s="327"/>
      <c r="I39" s="173"/>
      <c r="J39" s="173">
        <v>1800.2989524931147</v>
      </c>
      <c r="K39" s="173">
        <v>143.187066657475</v>
      </c>
      <c r="L39" s="173">
        <v>42.8266305047368</v>
      </c>
      <c r="M39" s="173">
        <v>17.4501685457237</v>
      </c>
      <c r="N39" s="173">
        <v>0.0024211728915020103</v>
      </c>
      <c r="O39" s="173">
        <v>2003.765239373942</v>
      </c>
    </row>
    <row r="40" spans="2:15" s="214" customFormat="1" ht="12" customHeight="1">
      <c r="B40" s="329"/>
      <c r="C40" s="329" t="s">
        <v>433</v>
      </c>
      <c r="D40" s="329" t="s">
        <v>387</v>
      </c>
      <c r="E40" s="329"/>
      <c r="F40" s="329"/>
      <c r="G40" s="329"/>
      <c r="H40" s="329"/>
      <c r="I40" s="330"/>
      <c r="J40" s="330">
        <v>764.7706629999994</v>
      </c>
      <c r="K40" s="330">
        <v>-1577.802820358409</v>
      </c>
      <c r="L40" s="330">
        <v>330.92684059524083</v>
      </c>
      <c r="M40" s="330">
        <v>1665.8660707506006</v>
      </c>
      <c r="N40" s="330">
        <v>234.9763613925681</v>
      </c>
      <c r="O40" s="330">
        <v>1418.73711538</v>
      </c>
    </row>
    <row r="41" spans="2:15" s="180" customFormat="1" ht="12" customHeight="1">
      <c r="B41" s="327"/>
      <c r="C41" s="327"/>
      <c r="D41" s="327" t="s">
        <v>490</v>
      </c>
      <c r="E41" s="327" t="s">
        <v>110</v>
      </c>
      <c r="F41" s="327"/>
      <c r="G41" s="327"/>
      <c r="H41" s="327"/>
      <c r="I41" s="173"/>
      <c r="J41" s="173">
        <v>0</v>
      </c>
      <c r="K41" s="173">
        <v>0</v>
      </c>
      <c r="L41" s="173">
        <v>0</v>
      </c>
      <c r="M41" s="173">
        <v>0</v>
      </c>
      <c r="N41" s="173">
        <v>0</v>
      </c>
      <c r="O41" s="173">
        <v>0</v>
      </c>
    </row>
    <row r="42" spans="2:15" s="180" customFormat="1" ht="12" customHeight="1">
      <c r="B42" s="327"/>
      <c r="C42" s="327"/>
      <c r="D42" s="327" t="s">
        <v>491</v>
      </c>
      <c r="E42" s="327" t="s">
        <v>476</v>
      </c>
      <c r="F42" s="327"/>
      <c r="G42" s="327"/>
      <c r="H42" s="327"/>
      <c r="I42" s="173"/>
      <c r="J42" s="173">
        <v>0</v>
      </c>
      <c r="K42" s="173">
        <v>0</v>
      </c>
      <c r="L42" s="173">
        <v>0</v>
      </c>
      <c r="M42" s="173">
        <v>0</v>
      </c>
      <c r="N42" s="173">
        <v>0</v>
      </c>
      <c r="O42" s="173">
        <v>0</v>
      </c>
    </row>
    <row r="43" spans="2:15" s="180" customFormat="1" ht="12" customHeight="1">
      <c r="B43" s="327"/>
      <c r="C43" s="327"/>
      <c r="D43" s="327" t="s">
        <v>492</v>
      </c>
      <c r="E43" s="327" t="s">
        <v>112</v>
      </c>
      <c r="F43" s="327"/>
      <c r="G43" s="327"/>
      <c r="H43" s="327"/>
      <c r="I43" s="173"/>
      <c r="J43" s="173">
        <v>676.9697749999995</v>
      </c>
      <c r="K43" s="173">
        <v>-1273.7500173960048</v>
      </c>
      <c r="L43" s="173">
        <v>306.16493617970457</v>
      </c>
      <c r="M43" s="173">
        <v>1564.6216166763006</v>
      </c>
      <c r="N43" s="173">
        <v>0</v>
      </c>
      <c r="O43" s="173">
        <v>1274.00631046</v>
      </c>
    </row>
    <row r="44" spans="2:15" s="180" customFormat="1" ht="12" customHeight="1">
      <c r="B44" s="327"/>
      <c r="C44" s="327"/>
      <c r="D44" s="327" t="s">
        <v>493</v>
      </c>
      <c r="E44" s="327" t="s">
        <v>113</v>
      </c>
      <c r="F44" s="327"/>
      <c r="G44" s="327"/>
      <c r="H44" s="327"/>
      <c r="I44" s="173"/>
      <c r="J44" s="173">
        <v>87.800888</v>
      </c>
      <c r="K44" s="173">
        <v>-304.0528029624043</v>
      </c>
      <c r="L44" s="173">
        <v>24.76190441553624</v>
      </c>
      <c r="M44" s="173">
        <v>101.24445407429998</v>
      </c>
      <c r="N44" s="173">
        <v>234.9763613925681</v>
      </c>
      <c r="O44" s="173">
        <v>144.73080491999997</v>
      </c>
    </row>
    <row r="45" spans="2:15" s="214" customFormat="1" ht="12" customHeight="1">
      <c r="B45" s="329"/>
      <c r="C45" s="329" t="s">
        <v>494</v>
      </c>
      <c r="D45" s="329" t="s">
        <v>76</v>
      </c>
      <c r="E45" s="329"/>
      <c r="F45" s="329"/>
      <c r="G45" s="329"/>
      <c r="H45" s="329"/>
      <c r="I45" s="330"/>
      <c r="J45" s="330">
        <v>24853.552821809863</v>
      </c>
      <c r="K45" s="330">
        <v>6288.319533118175</v>
      </c>
      <c r="L45" s="330">
        <v>17.5014362879906</v>
      </c>
      <c r="M45" s="330">
        <v>70.95980399999952</v>
      </c>
      <c r="N45" s="330">
        <v>0.035034000000371546</v>
      </c>
      <c r="O45" s="330">
        <v>31230.36862921603</v>
      </c>
    </row>
    <row r="46" spans="2:15" s="180" customFormat="1" ht="12" customHeight="1">
      <c r="B46" s="327"/>
      <c r="C46" s="327"/>
      <c r="D46" s="327" t="s">
        <v>223</v>
      </c>
      <c r="E46" s="327" t="s">
        <v>21</v>
      </c>
      <c r="F46" s="327"/>
      <c r="G46" s="327"/>
      <c r="H46" s="327"/>
      <c r="I46" s="173"/>
      <c r="J46" s="173">
        <v>10047.523472249864</v>
      </c>
      <c r="K46" s="173">
        <v>488.4715079661654</v>
      </c>
      <c r="L46" s="173">
        <v>0</v>
      </c>
      <c r="M46" s="173">
        <v>0</v>
      </c>
      <c r="N46" s="173">
        <v>0</v>
      </c>
      <c r="O46" s="173">
        <v>10535.99498021603</v>
      </c>
    </row>
    <row r="47" spans="2:15" s="180" customFormat="1" ht="12" customHeight="1">
      <c r="B47" s="327"/>
      <c r="C47" s="327"/>
      <c r="D47" s="327"/>
      <c r="E47" s="327" t="s">
        <v>495</v>
      </c>
      <c r="F47" s="327" t="s">
        <v>476</v>
      </c>
      <c r="G47" s="327"/>
      <c r="H47" s="327"/>
      <c r="I47" s="173"/>
      <c r="J47" s="173">
        <v>0</v>
      </c>
      <c r="K47" s="173">
        <v>0</v>
      </c>
      <c r="L47" s="173">
        <v>0</v>
      </c>
      <c r="M47" s="173">
        <v>0</v>
      </c>
      <c r="N47" s="173">
        <v>0</v>
      </c>
      <c r="O47" s="173">
        <v>0</v>
      </c>
    </row>
    <row r="48" spans="2:15" s="180" customFormat="1" ht="12" customHeight="1">
      <c r="B48" s="327"/>
      <c r="C48" s="327"/>
      <c r="D48" s="327"/>
      <c r="E48" s="327"/>
      <c r="F48" s="327" t="s">
        <v>496</v>
      </c>
      <c r="G48" s="327" t="s">
        <v>497</v>
      </c>
      <c r="H48" s="327"/>
      <c r="I48" s="173"/>
      <c r="J48" s="173">
        <v>0</v>
      </c>
      <c r="K48" s="173">
        <v>0</v>
      </c>
      <c r="L48" s="173">
        <v>0</v>
      </c>
      <c r="M48" s="173">
        <v>0</v>
      </c>
      <c r="N48" s="173">
        <v>0</v>
      </c>
      <c r="O48" s="173">
        <v>0</v>
      </c>
    </row>
    <row r="49" spans="2:15" s="180" customFormat="1" ht="12" customHeight="1">
      <c r="B49" s="327"/>
      <c r="C49" s="327"/>
      <c r="D49" s="327"/>
      <c r="E49" s="327"/>
      <c r="F49" s="327" t="s">
        <v>498</v>
      </c>
      <c r="G49" s="327" t="s">
        <v>499</v>
      </c>
      <c r="H49" s="327"/>
      <c r="I49" s="173"/>
      <c r="J49" s="173">
        <v>0</v>
      </c>
      <c r="K49" s="173">
        <v>0</v>
      </c>
      <c r="L49" s="173">
        <v>0</v>
      </c>
      <c r="M49" s="173">
        <v>0</v>
      </c>
      <c r="N49" s="173">
        <v>0</v>
      </c>
      <c r="O49" s="173">
        <v>0</v>
      </c>
    </row>
    <row r="50" spans="2:15" s="180" customFormat="1" ht="12" customHeight="1">
      <c r="B50" s="327"/>
      <c r="C50" s="327"/>
      <c r="D50" s="327"/>
      <c r="E50" s="327" t="s">
        <v>500</v>
      </c>
      <c r="F50" s="327" t="s">
        <v>113</v>
      </c>
      <c r="G50" s="327"/>
      <c r="H50" s="327"/>
      <c r="I50" s="173"/>
      <c r="J50" s="173">
        <v>10047.523472249864</v>
      </c>
      <c r="K50" s="173">
        <v>488.4715079661654</v>
      </c>
      <c r="L50" s="173">
        <v>0</v>
      </c>
      <c r="M50" s="173">
        <v>0</v>
      </c>
      <c r="N50" s="173">
        <v>0</v>
      </c>
      <c r="O50" s="173">
        <v>10535.99498021603</v>
      </c>
    </row>
    <row r="51" spans="2:15" s="180" customFormat="1" ht="12" customHeight="1">
      <c r="B51" s="327"/>
      <c r="C51" s="327"/>
      <c r="D51" s="327"/>
      <c r="E51" s="327"/>
      <c r="F51" s="327" t="s">
        <v>501</v>
      </c>
      <c r="G51" s="327" t="s">
        <v>497</v>
      </c>
      <c r="H51" s="327"/>
      <c r="I51" s="173"/>
      <c r="J51" s="173"/>
      <c r="K51" s="173"/>
      <c r="L51" s="173"/>
      <c r="M51" s="173"/>
      <c r="N51" s="173"/>
      <c r="O51" s="173"/>
    </row>
    <row r="52" spans="2:15" s="180" customFormat="1" ht="12" customHeight="1">
      <c r="B52" s="327"/>
      <c r="C52" s="327"/>
      <c r="D52" s="327"/>
      <c r="E52" s="327"/>
      <c r="F52" s="327" t="s">
        <v>502</v>
      </c>
      <c r="G52" s="327" t="s">
        <v>499</v>
      </c>
      <c r="H52" s="327"/>
      <c r="I52" s="173"/>
      <c r="J52" s="173">
        <v>10047.523472249864</v>
      </c>
      <c r="K52" s="173">
        <v>488.4715079661654</v>
      </c>
      <c r="L52" s="173">
        <v>0</v>
      </c>
      <c r="M52" s="173">
        <v>0</v>
      </c>
      <c r="N52" s="173">
        <v>0</v>
      </c>
      <c r="O52" s="173">
        <v>10535.99498021603</v>
      </c>
    </row>
    <row r="53" spans="2:15" s="180" customFormat="1" ht="12" customHeight="1">
      <c r="B53" s="327"/>
      <c r="C53" s="327"/>
      <c r="D53" s="327"/>
      <c r="E53" s="327"/>
      <c r="F53" s="327"/>
      <c r="G53" s="327" t="s">
        <v>503</v>
      </c>
      <c r="H53" s="327" t="s">
        <v>61</v>
      </c>
      <c r="I53" s="173"/>
      <c r="J53" s="331">
        <v>1087.3</v>
      </c>
      <c r="K53" s="331">
        <v>-290.4352533261482</v>
      </c>
      <c r="L53" s="331">
        <v>0</v>
      </c>
      <c r="M53" s="331">
        <v>0</v>
      </c>
      <c r="N53" s="331">
        <v>0</v>
      </c>
      <c r="O53" s="331">
        <v>796.8647466738518</v>
      </c>
    </row>
    <row r="54" spans="2:15" s="180" customFormat="1" ht="12" customHeight="1">
      <c r="B54" s="327"/>
      <c r="C54" s="327"/>
      <c r="D54" s="327"/>
      <c r="E54" s="327"/>
      <c r="F54" s="327"/>
      <c r="G54" s="327" t="s">
        <v>504</v>
      </c>
      <c r="H54" s="327" t="s">
        <v>62</v>
      </c>
      <c r="I54" s="173"/>
      <c r="J54" s="331">
        <v>8960.223472249865</v>
      </c>
      <c r="K54" s="331">
        <v>778.9067612923136</v>
      </c>
      <c r="L54" s="331">
        <v>0</v>
      </c>
      <c r="M54" s="331">
        <v>0</v>
      </c>
      <c r="N54" s="331">
        <v>0</v>
      </c>
      <c r="O54" s="331">
        <v>9739.130233542179</v>
      </c>
    </row>
    <row r="55" spans="2:15" s="180" customFormat="1" ht="12" customHeight="1">
      <c r="B55" s="327"/>
      <c r="C55" s="327"/>
      <c r="D55" s="327" t="s">
        <v>224</v>
      </c>
      <c r="E55" s="327" t="s">
        <v>22</v>
      </c>
      <c r="F55" s="327"/>
      <c r="G55" s="327"/>
      <c r="H55" s="327"/>
      <c r="I55" s="173"/>
      <c r="J55" s="173">
        <v>1500.7086283899998</v>
      </c>
      <c r="K55" s="173">
        <v>229.48952988999986</v>
      </c>
      <c r="L55" s="173">
        <v>0</v>
      </c>
      <c r="M55" s="173">
        <v>0.3</v>
      </c>
      <c r="N55" s="173">
        <v>0.003847000000331502</v>
      </c>
      <c r="O55" s="173">
        <v>1730.50200528</v>
      </c>
    </row>
    <row r="56" spans="2:15" s="180" customFormat="1" ht="12" customHeight="1">
      <c r="B56" s="327"/>
      <c r="C56" s="327"/>
      <c r="D56" s="327"/>
      <c r="E56" s="327" t="s">
        <v>505</v>
      </c>
      <c r="F56" s="327" t="s">
        <v>110</v>
      </c>
      <c r="G56" s="327"/>
      <c r="H56" s="327"/>
      <c r="I56" s="173"/>
      <c r="J56" s="173">
        <v>0</v>
      </c>
      <c r="K56" s="173">
        <v>0</v>
      </c>
      <c r="L56" s="173">
        <v>0</v>
      </c>
      <c r="M56" s="173">
        <v>0</v>
      </c>
      <c r="N56" s="173">
        <v>0</v>
      </c>
      <c r="O56" s="173">
        <v>0</v>
      </c>
    </row>
    <row r="57" spans="2:15" s="180" customFormat="1" ht="12" customHeight="1">
      <c r="B57" s="327"/>
      <c r="C57" s="327"/>
      <c r="D57" s="327"/>
      <c r="E57" s="327"/>
      <c r="F57" s="327" t="s">
        <v>506</v>
      </c>
      <c r="G57" s="327" t="s">
        <v>497</v>
      </c>
      <c r="H57" s="327"/>
      <c r="I57" s="173"/>
      <c r="J57" s="173">
        <v>0</v>
      </c>
      <c r="K57" s="173">
        <v>0</v>
      </c>
      <c r="L57" s="173">
        <v>0</v>
      </c>
      <c r="M57" s="173">
        <v>0</v>
      </c>
      <c r="N57" s="173">
        <v>0</v>
      </c>
      <c r="O57" s="173">
        <v>0</v>
      </c>
    </row>
    <row r="58" spans="2:15" s="180" customFormat="1" ht="12" customHeight="1">
      <c r="B58" s="327"/>
      <c r="C58" s="327"/>
      <c r="D58" s="327"/>
      <c r="E58" s="327"/>
      <c r="F58" s="327" t="s">
        <v>507</v>
      </c>
      <c r="G58" s="327" t="s">
        <v>499</v>
      </c>
      <c r="H58" s="327"/>
      <c r="I58" s="173"/>
      <c r="J58" s="173">
        <v>0</v>
      </c>
      <c r="K58" s="173">
        <v>0</v>
      </c>
      <c r="L58" s="173">
        <v>0</v>
      </c>
      <c r="M58" s="173">
        <v>0</v>
      </c>
      <c r="N58" s="173">
        <v>0</v>
      </c>
      <c r="O58" s="173">
        <v>0</v>
      </c>
    </row>
    <row r="59" spans="2:15" s="180" customFormat="1" ht="12" customHeight="1">
      <c r="B59" s="327"/>
      <c r="C59" s="327"/>
      <c r="D59" s="327"/>
      <c r="E59" s="327" t="s">
        <v>508</v>
      </c>
      <c r="F59" s="327" t="s">
        <v>476</v>
      </c>
      <c r="G59" s="327"/>
      <c r="H59" s="327"/>
      <c r="I59" s="173"/>
      <c r="J59" s="173">
        <v>0</v>
      </c>
      <c r="K59" s="173">
        <v>0</v>
      </c>
      <c r="L59" s="173">
        <v>0</v>
      </c>
      <c r="M59" s="173">
        <v>0</v>
      </c>
      <c r="N59" s="173">
        <v>0</v>
      </c>
      <c r="O59" s="173">
        <v>0</v>
      </c>
    </row>
    <row r="60" spans="2:15" s="180" customFormat="1" ht="12" customHeight="1">
      <c r="B60" s="327"/>
      <c r="C60" s="327"/>
      <c r="D60" s="327"/>
      <c r="E60" s="327"/>
      <c r="F60" s="327" t="s">
        <v>509</v>
      </c>
      <c r="G60" s="327" t="s">
        <v>497</v>
      </c>
      <c r="H60" s="327"/>
      <c r="I60" s="173"/>
      <c r="J60" s="173">
        <v>0</v>
      </c>
      <c r="K60" s="173">
        <v>0</v>
      </c>
      <c r="L60" s="173">
        <v>0</v>
      </c>
      <c r="M60" s="173">
        <v>0</v>
      </c>
      <c r="N60" s="173">
        <v>0</v>
      </c>
      <c r="O60" s="173">
        <v>0</v>
      </c>
    </row>
    <row r="61" spans="2:15" s="180" customFormat="1" ht="12" customHeight="1">
      <c r="B61" s="327"/>
      <c r="C61" s="327"/>
      <c r="D61" s="327"/>
      <c r="E61" s="327"/>
      <c r="F61" s="327" t="s">
        <v>510</v>
      </c>
      <c r="G61" s="327" t="s">
        <v>499</v>
      </c>
      <c r="H61" s="327"/>
      <c r="I61" s="173"/>
      <c r="J61" s="173">
        <v>0</v>
      </c>
      <c r="K61" s="173">
        <v>0</v>
      </c>
      <c r="L61" s="173">
        <v>0</v>
      </c>
      <c r="M61" s="173">
        <v>0</v>
      </c>
      <c r="N61" s="173">
        <v>0</v>
      </c>
      <c r="O61" s="173">
        <v>0</v>
      </c>
    </row>
    <row r="62" spans="2:15" s="180" customFormat="1" ht="12" customHeight="1">
      <c r="B62" s="327"/>
      <c r="C62" s="327"/>
      <c r="D62" s="327"/>
      <c r="E62" s="327" t="s">
        <v>511</v>
      </c>
      <c r="F62" s="327" t="s">
        <v>112</v>
      </c>
      <c r="G62" s="327"/>
      <c r="H62" s="327"/>
      <c r="I62" s="173"/>
      <c r="J62" s="173">
        <v>1443.013773</v>
      </c>
      <c r="K62" s="173">
        <v>262.86138799999986</v>
      </c>
      <c r="L62" s="173">
        <v>0</v>
      </c>
      <c r="M62" s="173">
        <v>0.3</v>
      </c>
      <c r="N62" s="173">
        <v>0.003847000000331502</v>
      </c>
      <c r="O62" s="173">
        <v>1706.179008</v>
      </c>
    </row>
    <row r="63" spans="2:15" s="180" customFormat="1" ht="12" customHeight="1">
      <c r="B63" s="327"/>
      <c r="C63" s="327"/>
      <c r="D63" s="327"/>
      <c r="E63" s="327"/>
      <c r="F63" s="327" t="s">
        <v>512</v>
      </c>
      <c r="G63" s="327" t="s">
        <v>497</v>
      </c>
      <c r="H63" s="327"/>
      <c r="I63" s="173"/>
      <c r="J63" s="173">
        <v>391.8557246583975</v>
      </c>
      <c r="K63" s="173">
        <v>127.4982543499992</v>
      </c>
      <c r="L63" s="173">
        <v>0</v>
      </c>
      <c r="M63" s="173">
        <v>-0.3</v>
      </c>
      <c r="N63" s="173">
        <v>0.020444612360864756</v>
      </c>
      <c r="O63" s="173">
        <v>519.0744236207576</v>
      </c>
    </row>
    <row r="64" spans="2:15" s="180" customFormat="1" ht="12" customHeight="1">
      <c r="B64" s="327"/>
      <c r="C64" s="327"/>
      <c r="D64" s="327"/>
      <c r="E64" s="327"/>
      <c r="F64" s="327" t="s">
        <v>513</v>
      </c>
      <c r="G64" s="327" t="s">
        <v>499</v>
      </c>
      <c r="H64" s="327"/>
      <c r="I64" s="173"/>
      <c r="J64" s="173">
        <v>1051.1580483416024</v>
      </c>
      <c r="K64" s="173">
        <v>135.36313365000066</v>
      </c>
      <c r="L64" s="173">
        <v>0</v>
      </c>
      <c r="M64" s="173">
        <v>0.6</v>
      </c>
      <c r="N64" s="173">
        <v>-0.016597612360533254</v>
      </c>
      <c r="O64" s="173">
        <v>1187.1045843792424</v>
      </c>
    </row>
    <row r="65" spans="5:15" s="186" customFormat="1" ht="12" customHeight="1">
      <c r="E65" s="186" t="s">
        <v>514</v>
      </c>
      <c r="F65" s="181" t="s">
        <v>113</v>
      </c>
      <c r="G65" s="181"/>
      <c r="H65" s="181"/>
      <c r="I65" s="181"/>
      <c r="J65" s="181">
        <v>57.69485539</v>
      </c>
      <c r="K65" s="181">
        <v>-33.371858110000005</v>
      </c>
      <c r="L65" s="181">
        <v>0</v>
      </c>
      <c r="M65" s="181">
        <v>0</v>
      </c>
      <c r="N65" s="181">
        <v>0</v>
      </c>
      <c r="O65" s="181">
        <v>24.322997279999996</v>
      </c>
    </row>
    <row r="66" spans="2:15" s="180" customFormat="1" ht="12" customHeight="1">
      <c r="B66" s="327"/>
      <c r="C66" s="327"/>
      <c r="D66" s="327"/>
      <c r="E66" s="327"/>
      <c r="F66" s="327" t="s">
        <v>515</v>
      </c>
      <c r="G66" s="327" t="s">
        <v>497</v>
      </c>
      <c r="H66" s="327"/>
      <c r="I66" s="173"/>
      <c r="J66" s="173"/>
      <c r="K66" s="173"/>
      <c r="L66" s="173"/>
      <c r="M66" s="173"/>
      <c r="N66" s="173"/>
      <c r="O66" s="173"/>
    </row>
    <row r="67" spans="2:15" s="180" customFormat="1" ht="12" customHeight="1">
      <c r="B67" s="327"/>
      <c r="C67" s="327"/>
      <c r="D67" s="327"/>
      <c r="E67" s="327"/>
      <c r="F67" s="327" t="s">
        <v>516</v>
      </c>
      <c r="G67" s="327" t="s">
        <v>499</v>
      </c>
      <c r="H67" s="327"/>
      <c r="I67" s="173"/>
      <c r="J67" s="173">
        <v>57.69485539</v>
      </c>
      <c r="K67" s="173">
        <v>-33.371858110000005</v>
      </c>
      <c r="L67" s="173">
        <v>0</v>
      </c>
      <c r="M67" s="173">
        <v>0</v>
      </c>
      <c r="N67" s="173">
        <v>0</v>
      </c>
      <c r="O67" s="173">
        <v>24.322997279999996</v>
      </c>
    </row>
    <row r="68" spans="2:15" s="180" customFormat="1" ht="12" customHeight="1">
      <c r="B68" s="327"/>
      <c r="C68" s="327"/>
      <c r="D68" s="327" t="s">
        <v>225</v>
      </c>
      <c r="E68" s="327" t="s">
        <v>23</v>
      </c>
      <c r="F68" s="327"/>
      <c r="G68" s="327"/>
      <c r="H68" s="327"/>
      <c r="I68" s="173"/>
      <c r="J68" s="173">
        <v>12949.57272117</v>
      </c>
      <c r="K68" s="173">
        <v>5570.3584952620095</v>
      </c>
      <c r="L68" s="173">
        <v>17.5014362879906</v>
      </c>
      <c r="M68" s="173">
        <v>68.1058039999995</v>
      </c>
      <c r="N68" s="173">
        <v>0.031187000000040044</v>
      </c>
      <c r="O68" s="173">
        <v>18605.569643720002</v>
      </c>
    </row>
    <row r="69" spans="2:15" s="180" customFormat="1" ht="12" customHeight="1">
      <c r="B69" s="327"/>
      <c r="C69" s="327"/>
      <c r="D69" s="327"/>
      <c r="E69" s="327" t="s">
        <v>517</v>
      </c>
      <c r="F69" s="327" t="s">
        <v>110</v>
      </c>
      <c r="G69" s="327"/>
      <c r="H69" s="327"/>
      <c r="I69" s="173"/>
      <c r="J69" s="173"/>
      <c r="K69" s="173"/>
      <c r="L69" s="173"/>
      <c r="M69" s="173"/>
      <c r="N69" s="173"/>
      <c r="O69" s="173"/>
    </row>
    <row r="70" spans="2:15" s="180" customFormat="1" ht="12" customHeight="1">
      <c r="B70" s="327"/>
      <c r="C70" s="327"/>
      <c r="D70" s="327"/>
      <c r="E70" s="327" t="s">
        <v>518</v>
      </c>
      <c r="F70" s="327" t="s">
        <v>476</v>
      </c>
      <c r="G70" s="327"/>
      <c r="H70" s="327"/>
      <c r="I70" s="173"/>
      <c r="J70" s="173">
        <v>3793.8852182420096</v>
      </c>
      <c r="K70" s="173">
        <v>2456.77136919</v>
      </c>
      <c r="L70" s="173">
        <v>17.5014362879906</v>
      </c>
      <c r="M70" s="173">
        <v>20</v>
      </c>
      <c r="N70" s="173">
        <v>0</v>
      </c>
      <c r="O70" s="173">
        <v>6288.15802372</v>
      </c>
    </row>
    <row r="71" spans="2:15" s="180" customFormat="1" ht="12" customHeight="1">
      <c r="B71" s="327"/>
      <c r="C71" s="327"/>
      <c r="D71" s="327"/>
      <c r="E71" s="327" t="s">
        <v>519</v>
      </c>
      <c r="F71" s="327" t="s">
        <v>112</v>
      </c>
      <c r="G71" s="327"/>
      <c r="H71" s="327"/>
      <c r="I71" s="173"/>
      <c r="J71" s="173">
        <v>2346.002217</v>
      </c>
      <c r="K71" s="173">
        <v>822.7401369999999</v>
      </c>
      <c r="L71" s="173">
        <v>0</v>
      </c>
      <c r="M71" s="173">
        <v>12.838078999999999</v>
      </c>
      <c r="N71" s="173">
        <v>0.031187000000040044</v>
      </c>
      <c r="O71" s="173">
        <v>3181.61162</v>
      </c>
    </row>
    <row r="72" spans="2:15" s="180" customFormat="1" ht="12" customHeight="1">
      <c r="B72" s="327"/>
      <c r="C72" s="327"/>
      <c r="D72" s="327"/>
      <c r="E72" s="327" t="s">
        <v>520</v>
      </c>
      <c r="F72" s="327" t="s">
        <v>113</v>
      </c>
      <c r="G72" s="327"/>
      <c r="H72" s="327"/>
      <c r="I72" s="173"/>
      <c r="J72" s="173">
        <v>6809.685285927991</v>
      </c>
      <c r="K72" s="173">
        <v>2290.8469890720103</v>
      </c>
      <c r="L72" s="173">
        <v>0</v>
      </c>
      <c r="M72" s="173">
        <v>35.26772499999949</v>
      </c>
      <c r="N72" s="173">
        <v>0</v>
      </c>
      <c r="O72" s="173">
        <v>9135.8</v>
      </c>
    </row>
    <row r="73" spans="2:15" s="180" customFormat="1" ht="12" customHeight="1">
      <c r="B73" s="327"/>
      <c r="C73" s="327"/>
      <c r="D73" s="327"/>
      <c r="E73" s="327"/>
      <c r="F73" s="327" t="s">
        <v>521</v>
      </c>
      <c r="G73" s="327" t="s">
        <v>61</v>
      </c>
      <c r="H73" s="327"/>
      <c r="I73" s="173"/>
      <c r="J73" s="173">
        <v>1065.965</v>
      </c>
      <c r="K73" s="173">
        <v>881.22</v>
      </c>
      <c r="L73" s="173">
        <v>0</v>
      </c>
      <c r="M73" s="173">
        <v>0</v>
      </c>
      <c r="N73" s="173">
        <v>0</v>
      </c>
      <c r="O73" s="173">
        <v>1947.185</v>
      </c>
    </row>
    <row r="74" spans="2:15" s="180" customFormat="1" ht="12" customHeight="1">
      <c r="B74" s="327"/>
      <c r="C74" s="327"/>
      <c r="D74" s="327"/>
      <c r="E74" s="327"/>
      <c r="F74" s="327" t="s">
        <v>522</v>
      </c>
      <c r="G74" s="327" t="s">
        <v>62</v>
      </c>
      <c r="H74" s="327"/>
      <c r="I74" s="173"/>
      <c r="J74" s="173">
        <v>5743.7202859279905</v>
      </c>
      <c r="K74" s="173">
        <v>1409.6269890720102</v>
      </c>
      <c r="L74" s="173">
        <v>0</v>
      </c>
      <c r="M74" s="173">
        <v>35.26772499999949</v>
      </c>
      <c r="N74" s="173">
        <v>0</v>
      </c>
      <c r="O74" s="173">
        <v>7188.615000000001</v>
      </c>
    </row>
    <row r="75" spans="2:15" s="180" customFormat="1" ht="12" customHeight="1">
      <c r="B75" s="327"/>
      <c r="C75" s="327"/>
      <c r="D75" s="327" t="s">
        <v>226</v>
      </c>
      <c r="E75" s="327" t="s">
        <v>24</v>
      </c>
      <c r="F75" s="327"/>
      <c r="G75" s="327"/>
      <c r="H75" s="327"/>
      <c r="I75" s="173"/>
      <c r="J75" s="173">
        <v>355.748</v>
      </c>
      <c r="K75" s="173">
        <v>0</v>
      </c>
      <c r="L75" s="173">
        <v>0</v>
      </c>
      <c r="M75" s="173">
        <v>2.5540000000000296</v>
      </c>
      <c r="N75" s="173">
        <v>0</v>
      </c>
      <c r="O75" s="173">
        <v>358.302</v>
      </c>
    </row>
    <row r="76" spans="2:15" s="180" customFormat="1" ht="12" customHeight="1">
      <c r="B76" s="327"/>
      <c r="C76" s="327"/>
      <c r="D76" s="327"/>
      <c r="E76" s="327" t="s">
        <v>227</v>
      </c>
      <c r="F76" s="327" t="s">
        <v>110</v>
      </c>
      <c r="G76" s="327"/>
      <c r="H76" s="327"/>
      <c r="I76" s="173"/>
      <c r="J76" s="173">
        <v>247.94799999999998</v>
      </c>
      <c r="K76" s="173">
        <v>0</v>
      </c>
      <c r="L76" s="173">
        <v>0</v>
      </c>
      <c r="M76" s="173">
        <v>2.5540000000000296</v>
      </c>
      <c r="N76" s="173">
        <v>0</v>
      </c>
      <c r="O76" s="173">
        <v>250.502</v>
      </c>
    </row>
    <row r="77" spans="2:15" s="180" customFormat="1" ht="12" customHeight="1">
      <c r="B77" s="327"/>
      <c r="C77" s="327"/>
      <c r="D77" s="327"/>
      <c r="E77" s="327"/>
      <c r="F77" s="327" t="s">
        <v>523</v>
      </c>
      <c r="G77" s="327" t="s">
        <v>497</v>
      </c>
      <c r="H77" s="327"/>
      <c r="I77" s="173"/>
      <c r="J77" s="173">
        <v>247.94799999999998</v>
      </c>
      <c r="K77" s="173">
        <v>0</v>
      </c>
      <c r="L77" s="173">
        <v>0</v>
      </c>
      <c r="M77" s="173">
        <v>2.5540000000000296</v>
      </c>
      <c r="N77" s="173">
        <v>0</v>
      </c>
      <c r="O77" s="173">
        <v>250.502</v>
      </c>
    </row>
    <row r="78" spans="2:15" s="180" customFormat="1" ht="12" customHeight="1">
      <c r="B78" s="327"/>
      <c r="C78" s="327"/>
      <c r="D78" s="327"/>
      <c r="E78" s="327"/>
      <c r="F78" s="327" t="s">
        <v>524</v>
      </c>
      <c r="G78" s="327" t="s">
        <v>499</v>
      </c>
      <c r="H78" s="327"/>
      <c r="I78" s="173"/>
      <c r="J78" s="173">
        <v>0</v>
      </c>
      <c r="K78" s="173">
        <v>0</v>
      </c>
      <c r="L78" s="173">
        <v>0</v>
      </c>
      <c r="M78" s="173">
        <v>0</v>
      </c>
      <c r="N78" s="173">
        <v>0</v>
      </c>
      <c r="O78" s="173">
        <v>0</v>
      </c>
    </row>
    <row r="79" spans="2:15" s="180" customFormat="1" ht="12" customHeight="1">
      <c r="B79" s="327"/>
      <c r="C79" s="327"/>
      <c r="D79" s="327"/>
      <c r="E79" s="327" t="s">
        <v>228</v>
      </c>
      <c r="F79" s="327" t="s">
        <v>476</v>
      </c>
      <c r="G79" s="327"/>
      <c r="H79" s="327"/>
      <c r="I79" s="173"/>
      <c r="J79" s="173">
        <v>107.8</v>
      </c>
      <c r="K79" s="173">
        <v>0</v>
      </c>
      <c r="L79" s="173">
        <v>0</v>
      </c>
      <c r="M79" s="173">
        <v>0</v>
      </c>
      <c r="N79" s="173">
        <v>0</v>
      </c>
      <c r="O79" s="173">
        <v>107.8</v>
      </c>
    </row>
    <row r="80" spans="2:15" s="180" customFormat="1" ht="12" customHeight="1">
      <c r="B80" s="327"/>
      <c r="C80" s="327"/>
      <c r="D80" s="327"/>
      <c r="E80" s="327"/>
      <c r="F80" s="327" t="s">
        <v>525</v>
      </c>
      <c r="G80" s="327" t="s">
        <v>497</v>
      </c>
      <c r="H80" s="327"/>
      <c r="I80" s="173"/>
      <c r="J80" s="173">
        <v>107.8</v>
      </c>
      <c r="K80" s="173">
        <v>0</v>
      </c>
      <c r="L80" s="173">
        <v>0</v>
      </c>
      <c r="M80" s="173">
        <v>0</v>
      </c>
      <c r="N80" s="173">
        <v>0</v>
      </c>
      <c r="O80" s="173">
        <v>107.8</v>
      </c>
    </row>
    <row r="81" spans="2:15" s="180" customFormat="1" ht="12" customHeight="1">
      <c r="B81" s="327"/>
      <c r="C81" s="327"/>
      <c r="D81" s="327"/>
      <c r="E81" s="327"/>
      <c r="F81" s="327" t="s">
        <v>526</v>
      </c>
      <c r="G81" s="327" t="s">
        <v>499</v>
      </c>
      <c r="H81" s="327"/>
      <c r="I81" s="173"/>
      <c r="J81" s="173">
        <v>0</v>
      </c>
      <c r="K81" s="173">
        <v>0</v>
      </c>
      <c r="L81" s="173">
        <v>0</v>
      </c>
      <c r="M81" s="173">
        <v>0</v>
      </c>
      <c r="N81" s="173">
        <v>0</v>
      </c>
      <c r="O81" s="173">
        <v>0</v>
      </c>
    </row>
    <row r="82" spans="2:15" s="180" customFormat="1" ht="12" customHeight="1">
      <c r="B82" s="327"/>
      <c r="C82" s="327"/>
      <c r="D82" s="327"/>
      <c r="E82" s="327" t="s">
        <v>527</v>
      </c>
      <c r="F82" s="327" t="s">
        <v>112</v>
      </c>
      <c r="G82" s="327"/>
      <c r="H82" s="327"/>
      <c r="I82" s="173"/>
      <c r="J82" s="173">
        <v>0</v>
      </c>
      <c r="K82" s="173">
        <v>0</v>
      </c>
      <c r="L82" s="173">
        <v>0</v>
      </c>
      <c r="M82" s="173">
        <v>0</v>
      </c>
      <c r="N82" s="173">
        <v>0</v>
      </c>
      <c r="O82" s="173">
        <v>0</v>
      </c>
    </row>
    <row r="83" spans="2:15" s="180" customFormat="1" ht="12" customHeight="1">
      <c r="B83" s="327"/>
      <c r="C83" s="327"/>
      <c r="D83" s="327"/>
      <c r="E83" s="327"/>
      <c r="F83" s="327" t="s">
        <v>528</v>
      </c>
      <c r="G83" s="327" t="s">
        <v>497</v>
      </c>
      <c r="H83" s="327"/>
      <c r="I83" s="173"/>
      <c r="J83" s="173">
        <v>0</v>
      </c>
      <c r="K83" s="173">
        <v>0</v>
      </c>
      <c r="L83" s="173">
        <v>0</v>
      </c>
      <c r="M83" s="173">
        <v>0</v>
      </c>
      <c r="N83" s="173">
        <v>0</v>
      </c>
      <c r="O83" s="173">
        <v>0</v>
      </c>
    </row>
    <row r="84" spans="2:15" s="180" customFormat="1" ht="12" customHeight="1">
      <c r="B84" s="327"/>
      <c r="C84" s="327"/>
      <c r="D84" s="327"/>
      <c r="E84" s="327"/>
      <c r="F84" s="327" t="s">
        <v>529</v>
      </c>
      <c r="G84" s="327" t="s">
        <v>499</v>
      </c>
      <c r="H84" s="327"/>
      <c r="I84" s="173"/>
      <c r="J84" s="173">
        <v>0</v>
      </c>
      <c r="K84" s="173">
        <v>0</v>
      </c>
      <c r="L84" s="173">
        <v>0</v>
      </c>
      <c r="M84" s="173">
        <v>0</v>
      </c>
      <c r="N84" s="173">
        <v>0</v>
      </c>
      <c r="O84" s="173">
        <v>0</v>
      </c>
    </row>
    <row r="85" spans="2:15" s="180" customFormat="1" ht="12" customHeight="1">
      <c r="B85" s="327"/>
      <c r="C85" s="327"/>
      <c r="D85" s="327"/>
      <c r="E85" s="327" t="s">
        <v>530</v>
      </c>
      <c r="F85" s="327" t="s">
        <v>113</v>
      </c>
      <c r="G85" s="327"/>
      <c r="H85" s="327"/>
      <c r="I85" s="173"/>
      <c r="J85" s="173"/>
      <c r="K85" s="173"/>
      <c r="L85" s="173"/>
      <c r="M85" s="173"/>
      <c r="N85" s="173"/>
      <c r="O85" s="173"/>
    </row>
    <row r="86" spans="2:15" s="180" customFormat="1" ht="12" customHeight="1">
      <c r="B86" s="327"/>
      <c r="C86" s="327"/>
      <c r="D86" s="327"/>
      <c r="E86" s="327"/>
      <c r="F86" s="327" t="s">
        <v>531</v>
      </c>
      <c r="G86" s="327" t="s">
        <v>497</v>
      </c>
      <c r="H86" s="327"/>
      <c r="I86" s="173"/>
      <c r="J86" s="173"/>
      <c r="K86" s="173"/>
      <c r="L86" s="173"/>
      <c r="M86" s="173"/>
      <c r="N86" s="173"/>
      <c r="O86" s="173"/>
    </row>
    <row r="87" spans="2:15" s="180" customFormat="1" ht="12" customHeight="1">
      <c r="B87" s="327"/>
      <c r="C87" s="327"/>
      <c r="D87" s="327"/>
      <c r="E87" s="327"/>
      <c r="F87" s="327" t="s">
        <v>532</v>
      </c>
      <c r="G87" s="327" t="s">
        <v>499</v>
      </c>
      <c r="H87" s="327"/>
      <c r="I87" s="173"/>
      <c r="J87" s="173"/>
      <c r="K87" s="173"/>
      <c r="L87" s="173"/>
      <c r="M87" s="173"/>
      <c r="N87" s="173"/>
      <c r="O87" s="173"/>
    </row>
    <row r="88" spans="2:15" s="180" customFormat="1" ht="12" customHeight="1">
      <c r="B88" s="327"/>
      <c r="C88" s="327"/>
      <c r="D88" s="327"/>
      <c r="E88" s="327"/>
      <c r="F88" s="327"/>
      <c r="G88" s="327" t="s">
        <v>533</v>
      </c>
      <c r="H88" s="327" t="s">
        <v>61</v>
      </c>
      <c r="I88" s="173"/>
      <c r="J88" s="173"/>
      <c r="K88" s="173"/>
      <c r="L88" s="173"/>
      <c r="M88" s="173"/>
      <c r="N88" s="173"/>
      <c r="O88" s="173"/>
    </row>
    <row r="89" spans="2:15" s="180" customFormat="1" ht="12" customHeight="1">
      <c r="B89" s="327"/>
      <c r="C89" s="327"/>
      <c r="D89" s="327"/>
      <c r="E89" s="327"/>
      <c r="F89" s="327"/>
      <c r="G89" s="327" t="s">
        <v>534</v>
      </c>
      <c r="H89" s="327" t="s">
        <v>62</v>
      </c>
      <c r="I89" s="173"/>
      <c r="J89" s="173"/>
      <c r="K89" s="173"/>
      <c r="L89" s="173"/>
      <c r="M89" s="173"/>
      <c r="N89" s="173"/>
      <c r="O89" s="173"/>
    </row>
    <row r="90" spans="2:15" s="214" customFormat="1" ht="12" customHeight="1">
      <c r="B90" s="329"/>
      <c r="C90" s="329" t="s">
        <v>64</v>
      </c>
      <c r="D90" s="329" t="s">
        <v>599</v>
      </c>
      <c r="E90" s="329"/>
      <c r="F90" s="329"/>
      <c r="G90" s="329"/>
      <c r="H90" s="329"/>
      <c r="I90" s="330"/>
      <c r="J90" s="330">
        <v>17896.50526943</v>
      </c>
      <c r="K90" s="330">
        <v>-1629.9991012137132</v>
      </c>
      <c r="L90" s="330">
        <v>122.2116539859772</v>
      </c>
      <c r="M90" s="330">
        <v>521.3934158877339</v>
      </c>
      <c r="N90" s="330">
        <v>-0.006564369999978226</v>
      </c>
      <c r="O90" s="330">
        <v>16910.10467372</v>
      </c>
    </row>
    <row r="91" spans="2:15" s="180" customFormat="1" ht="12" customHeight="1">
      <c r="B91" s="327"/>
      <c r="C91" s="327"/>
      <c r="D91" s="327" t="s">
        <v>535</v>
      </c>
      <c r="E91" s="327" t="s">
        <v>66</v>
      </c>
      <c r="F91" s="327"/>
      <c r="G91" s="328"/>
      <c r="H91" s="327"/>
      <c r="I91" s="173"/>
      <c r="J91" s="173">
        <v>4.764897820000001</v>
      </c>
      <c r="K91" s="173">
        <v>0</v>
      </c>
      <c r="L91" s="173">
        <v>0</v>
      </c>
      <c r="M91" s="173">
        <v>0.6569160199999988</v>
      </c>
      <c r="N91" s="173">
        <v>0</v>
      </c>
      <c r="O91" s="173">
        <v>5.4218138399999996</v>
      </c>
    </row>
    <row r="92" spans="2:15" s="180" customFormat="1" ht="12" customHeight="1">
      <c r="B92" s="327"/>
      <c r="C92" s="327"/>
      <c r="D92" s="327" t="s">
        <v>536</v>
      </c>
      <c r="E92" s="172" t="s">
        <v>67</v>
      </c>
      <c r="F92" s="171"/>
      <c r="G92" s="327"/>
      <c r="H92" s="327"/>
      <c r="I92" s="173"/>
      <c r="J92" s="173">
        <v>53.43933833</v>
      </c>
      <c r="K92" s="173">
        <v>-2.222712192582094</v>
      </c>
      <c r="L92" s="173">
        <v>0</v>
      </c>
      <c r="M92" s="173">
        <v>2.196792282582095</v>
      </c>
      <c r="N92" s="173">
        <v>0</v>
      </c>
      <c r="O92" s="173">
        <v>53.41341842</v>
      </c>
    </row>
    <row r="93" spans="2:15" s="180" customFormat="1" ht="12" customHeight="1">
      <c r="B93" s="327"/>
      <c r="C93" s="327"/>
      <c r="D93" s="327" t="s">
        <v>537</v>
      </c>
      <c r="E93" s="172" t="s">
        <v>68</v>
      </c>
      <c r="F93" s="171"/>
      <c r="G93" s="327"/>
      <c r="H93" s="327"/>
      <c r="I93" s="173"/>
      <c r="J93" s="173">
        <v>100.32600602999985</v>
      </c>
      <c r="K93" s="173">
        <v>-15.727950375918908</v>
      </c>
      <c r="L93" s="173">
        <v>0</v>
      </c>
      <c r="M93" s="173">
        <v>3.8021838659190337</v>
      </c>
      <c r="N93" s="173">
        <v>0</v>
      </c>
      <c r="O93" s="173">
        <v>88.40023951999997</v>
      </c>
    </row>
    <row r="94" spans="2:15" s="180" customFormat="1" ht="12" customHeight="1">
      <c r="B94" s="327"/>
      <c r="C94" s="327"/>
      <c r="D94" s="327" t="s">
        <v>538</v>
      </c>
      <c r="E94" s="172" t="s">
        <v>69</v>
      </c>
      <c r="F94" s="171"/>
      <c r="G94" s="327"/>
      <c r="H94" s="327"/>
      <c r="I94" s="173"/>
      <c r="J94" s="173">
        <v>17676.8999697</v>
      </c>
      <c r="K94" s="173">
        <v>-1618.5906562252114</v>
      </c>
      <c r="L94" s="173">
        <v>122.2116539859772</v>
      </c>
      <c r="M94" s="173">
        <v>514.7375237192321</v>
      </c>
      <c r="N94" s="173">
        <v>-0.006564369999978226</v>
      </c>
      <c r="O94" s="173">
        <v>16695.25192681</v>
      </c>
    </row>
    <row r="95" spans="2:15" s="180" customFormat="1" ht="12" customHeight="1">
      <c r="B95" s="327"/>
      <c r="C95" s="327"/>
      <c r="D95" s="327"/>
      <c r="E95" s="172" t="s">
        <v>539</v>
      </c>
      <c r="F95" s="171" t="s">
        <v>70</v>
      </c>
      <c r="G95" s="327"/>
      <c r="H95" s="327"/>
      <c r="I95" s="173"/>
      <c r="J95" s="173">
        <v>9391.1489697</v>
      </c>
      <c r="K95" s="173">
        <v>-2417.487900505749</v>
      </c>
      <c r="L95" s="173">
        <v>0</v>
      </c>
      <c r="M95" s="173">
        <v>210.53459708574883</v>
      </c>
      <c r="N95" s="173">
        <v>0</v>
      </c>
      <c r="O95" s="173">
        <v>7184.19566628</v>
      </c>
    </row>
    <row r="96" spans="2:15" s="180" customFormat="1" ht="12" customHeight="1">
      <c r="B96" s="327"/>
      <c r="C96" s="327"/>
      <c r="D96" s="327"/>
      <c r="E96" s="171" t="s">
        <v>540</v>
      </c>
      <c r="F96" s="172" t="s">
        <v>71</v>
      </c>
      <c r="G96" s="327"/>
      <c r="H96" s="327"/>
      <c r="I96" s="173"/>
      <c r="J96" s="173">
        <v>8285.751</v>
      </c>
      <c r="K96" s="173">
        <v>798.8972442805377</v>
      </c>
      <c r="L96" s="173">
        <v>122.2116539859772</v>
      </c>
      <c r="M96" s="173">
        <v>304.20292663348323</v>
      </c>
      <c r="N96" s="173">
        <v>-0.006564369999978226</v>
      </c>
      <c r="O96" s="173">
        <v>9511.056260529998</v>
      </c>
    </row>
    <row r="97" spans="2:15" s="180" customFormat="1" ht="12" customHeight="1">
      <c r="B97" s="327"/>
      <c r="C97" s="327"/>
      <c r="D97" s="327" t="s">
        <v>541</v>
      </c>
      <c r="E97" s="171" t="s">
        <v>72</v>
      </c>
      <c r="F97" s="172"/>
      <c r="G97" s="327"/>
      <c r="H97" s="327"/>
      <c r="I97" s="173"/>
      <c r="J97" s="173">
        <v>61.075057550000004</v>
      </c>
      <c r="K97" s="173">
        <v>6.54221757999926</v>
      </c>
      <c r="L97" s="173">
        <v>0</v>
      </c>
      <c r="M97" s="173">
        <v>6.536993168992922E-13</v>
      </c>
      <c r="N97" s="173">
        <v>0</v>
      </c>
      <c r="O97" s="173">
        <v>67.61727513000001</v>
      </c>
    </row>
    <row r="98" spans="2:15" s="180" customFormat="1" ht="12" customHeight="1">
      <c r="B98" s="327"/>
      <c r="C98" s="327"/>
      <c r="D98" s="327"/>
      <c r="E98" s="171"/>
      <c r="F98" s="172"/>
      <c r="G98" s="327"/>
      <c r="H98" s="327"/>
      <c r="I98" s="173"/>
      <c r="J98" s="173"/>
      <c r="K98" s="173"/>
      <c r="L98" s="173"/>
      <c r="M98" s="173"/>
      <c r="N98" s="173"/>
      <c r="O98" s="173"/>
    </row>
    <row r="99" spans="2:15" s="180" customFormat="1" ht="12" customHeight="1">
      <c r="B99" s="288" t="s">
        <v>675</v>
      </c>
      <c r="C99" s="327"/>
      <c r="D99" s="327"/>
      <c r="E99" s="171"/>
      <c r="F99" s="172"/>
      <c r="G99" s="327"/>
      <c r="H99" s="327"/>
      <c r="I99" s="173"/>
      <c r="J99" s="173"/>
      <c r="K99" s="173"/>
      <c r="L99" s="173"/>
      <c r="M99" s="173"/>
      <c r="N99" s="173"/>
      <c r="O99" s="173"/>
    </row>
    <row r="100" spans="2:15" s="186" customFormat="1" ht="9" customHeight="1">
      <c r="B100" s="313"/>
      <c r="C100" s="174"/>
      <c r="D100" s="174"/>
      <c r="E100" s="174"/>
      <c r="F100" s="174"/>
      <c r="G100" s="174"/>
      <c r="H100" s="174"/>
      <c r="I100" s="174"/>
      <c r="J100" s="174"/>
      <c r="K100" s="314" t="s">
        <v>562</v>
      </c>
      <c r="L100" s="314"/>
      <c r="M100" s="314"/>
      <c r="N100" s="314"/>
      <c r="O100" s="175"/>
    </row>
    <row r="101" spans="6:15" s="186" customFormat="1" ht="23.25" customHeight="1">
      <c r="F101" s="181"/>
      <c r="G101" s="181"/>
      <c r="H101" s="181"/>
      <c r="I101" s="181"/>
      <c r="J101" s="315"/>
      <c r="K101" s="316" t="s">
        <v>590</v>
      </c>
      <c r="L101" s="317"/>
      <c r="M101" s="317"/>
      <c r="N101" s="317"/>
      <c r="O101" s="318"/>
    </row>
    <row r="102" spans="2:15" s="186" customFormat="1" ht="16.5" customHeight="1">
      <c r="B102" s="172" t="s">
        <v>1</v>
      </c>
      <c r="C102" s="176"/>
      <c r="D102" s="176"/>
      <c r="E102" s="176"/>
      <c r="F102" s="180"/>
      <c r="G102" s="180"/>
      <c r="H102" s="180"/>
      <c r="I102" s="180"/>
      <c r="J102" s="319"/>
      <c r="K102" s="320"/>
      <c r="L102" s="321" t="s">
        <v>682</v>
      </c>
      <c r="M102" s="321" t="s">
        <v>683</v>
      </c>
      <c r="N102" s="320" t="s">
        <v>684</v>
      </c>
      <c r="O102" s="180"/>
    </row>
    <row r="103" spans="6:15" s="172" customFormat="1" ht="12" customHeight="1">
      <c r="F103" s="173"/>
      <c r="G103" s="173"/>
      <c r="H103" s="173"/>
      <c r="I103" s="322"/>
      <c r="J103" s="342" t="s">
        <v>688</v>
      </c>
      <c r="K103" s="323" t="s">
        <v>563</v>
      </c>
      <c r="L103" s="324" t="s">
        <v>685</v>
      </c>
      <c r="M103" s="324" t="s">
        <v>686</v>
      </c>
      <c r="N103" s="325" t="s">
        <v>687</v>
      </c>
      <c r="O103" s="342" t="s">
        <v>720</v>
      </c>
    </row>
    <row r="104" spans="2:15" s="186" customFormat="1" ht="9" customHeight="1">
      <c r="B104" s="206"/>
      <c r="C104" s="206"/>
      <c r="D104" s="206"/>
      <c r="E104" s="206"/>
      <c r="F104" s="326"/>
      <c r="G104" s="326"/>
      <c r="H104" s="326"/>
      <c r="I104" s="326"/>
      <c r="J104" s="326"/>
      <c r="K104" s="326"/>
      <c r="L104" s="326"/>
      <c r="M104" s="326"/>
      <c r="N104" s="326"/>
      <c r="O104" s="326"/>
    </row>
    <row r="105" spans="1:15" ht="12" customHeight="1">
      <c r="A105" s="176"/>
      <c r="F105" s="180"/>
      <c r="G105" s="180"/>
      <c r="H105" s="180"/>
      <c r="I105" s="181"/>
      <c r="J105" s="181"/>
      <c r="K105" s="181"/>
      <c r="L105" s="181"/>
      <c r="M105" s="181"/>
      <c r="N105" s="181"/>
      <c r="O105" s="181"/>
    </row>
    <row r="106" spans="2:15" s="180" customFormat="1" ht="12" customHeight="1">
      <c r="B106" s="180" t="s">
        <v>377</v>
      </c>
      <c r="C106" s="180" t="s">
        <v>8</v>
      </c>
      <c r="D106" s="332"/>
      <c r="I106" s="181"/>
      <c r="J106" s="181">
        <v>148618.508440434</v>
      </c>
      <c r="K106" s="181">
        <v>11091.421386008526</v>
      </c>
      <c r="L106" s="181">
        <v>3322.4673037105867</v>
      </c>
      <c r="M106" s="181">
        <v>6414.721745415827</v>
      </c>
      <c r="N106" s="181">
        <v>44.301565033761335</v>
      </c>
      <c r="O106" s="181">
        <v>169491.39380072587</v>
      </c>
    </row>
    <row r="107" spans="2:15" s="180" customFormat="1" ht="12" customHeight="1">
      <c r="B107" s="214"/>
      <c r="C107" s="214"/>
      <c r="D107" s="333"/>
      <c r="I107" s="181"/>
      <c r="J107" s="334"/>
      <c r="K107" s="334"/>
      <c r="L107" s="334"/>
      <c r="M107" s="334"/>
      <c r="N107" s="334"/>
      <c r="O107" s="181"/>
    </row>
    <row r="108" spans="3:15" s="214" customFormat="1" ht="12" customHeight="1">
      <c r="C108" s="214" t="s">
        <v>372</v>
      </c>
      <c r="D108" s="214" t="s">
        <v>232</v>
      </c>
      <c r="I108" s="334"/>
      <c r="J108" s="334">
        <v>89582.66318984641</v>
      </c>
      <c r="K108" s="334">
        <v>7703.917065876826</v>
      </c>
      <c r="L108" s="334">
        <v>3456.5204322512946</v>
      </c>
      <c r="M108" s="334">
        <v>4131.365257352227</v>
      </c>
      <c r="N108" s="334">
        <v>683.9069381016473</v>
      </c>
      <c r="O108" s="334">
        <v>105558.34624355158</v>
      </c>
    </row>
    <row r="109" spans="4:15" s="180" customFormat="1" ht="12" customHeight="1">
      <c r="D109" s="180" t="s">
        <v>150</v>
      </c>
      <c r="E109" s="180" t="s">
        <v>465</v>
      </c>
      <c r="I109" s="181"/>
      <c r="J109" s="181">
        <v>87271.62613484642</v>
      </c>
      <c r="K109" s="181">
        <v>7564.128639876826</v>
      </c>
      <c r="L109" s="181">
        <v>3456.5204322512946</v>
      </c>
      <c r="M109" s="181">
        <v>4098.344690453875</v>
      </c>
      <c r="N109" s="181">
        <v>0</v>
      </c>
      <c r="O109" s="181">
        <v>102390.59325755158</v>
      </c>
    </row>
    <row r="110" spans="5:15" s="180" customFormat="1" ht="12" customHeight="1">
      <c r="E110" s="180" t="s">
        <v>151</v>
      </c>
      <c r="I110" s="181"/>
      <c r="J110" s="181"/>
      <c r="K110" s="181"/>
      <c r="L110" s="181"/>
      <c r="M110" s="181"/>
      <c r="N110" s="181"/>
      <c r="O110" s="181"/>
    </row>
    <row r="111" spans="5:15" s="180" customFormat="1" ht="12" customHeight="1">
      <c r="E111" s="180" t="s">
        <v>466</v>
      </c>
      <c r="F111" s="180" t="s">
        <v>543</v>
      </c>
      <c r="I111" s="181"/>
      <c r="J111" s="181"/>
      <c r="K111" s="181"/>
      <c r="L111" s="181"/>
      <c r="M111" s="181"/>
      <c r="N111" s="181"/>
      <c r="O111" s="181"/>
    </row>
    <row r="112" spans="5:15" s="180" customFormat="1" ht="12" customHeight="1">
      <c r="E112" s="180" t="s">
        <v>468</v>
      </c>
      <c r="F112" s="180" t="s">
        <v>544</v>
      </c>
      <c r="I112" s="181"/>
      <c r="J112" s="181">
        <v>87271.62613484642</v>
      </c>
      <c r="K112" s="181">
        <v>7564.128639876826</v>
      </c>
      <c r="L112" s="181">
        <v>3456.5204322512946</v>
      </c>
      <c r="M112" s="181">
        <v>4098.344690453875</v>
      </c>
      <c r="N112" s="181">
        <v>0</v>
      </c>
      <c r="O112" s="181">
        <v>102390.59325755158</v>
      </c>
    </row>
    <row r="113" spans="1:15" ht="12" customHeight="1">
      <c r="A113" s="176"/>
      <c r="B113" s="180"/>
      <c r="C113" s="180"/>
      <c r="D113" s="180" t="s">
        <v>154</v>
      </c>
      <c r="E113" s="180" t="s">
        <v>17</v>
      </c>
      <c r="F113" s="180"/>
      <c r="G113" s="180"/>
      <c r="H113" s="180"/>
      <c r="I113" s="181"/>
      <c r="J113" s="181">
        <v>2311.0370550000007</v>
      </c>
      <c r="K113" s="181">
        <v>139.78842599999987</v>
      </c>
      <c r="L113" s="181">
        <v>0</v>
      </c>
      <c r="M113" s="181">
        <v>33.02056689835212</v>
      </c>
      <c r="N113" s="181">
        <v>683.9069381016473</v>
      </c>
      <c r="O113" s="181">
        <v>3167.752986</v>
      </c>
    </row>
    <row r="114" spans="1:15" ht="12" customHeight="1">
      <c r="A114" s="176"/>
      <c r="B114" s="180"/>
      <c r="C114" s="180"/>
      <c r="D114" s="180"/>
      <c r="E114" s="180" t="s">
        <v>470</v>
      </c>
      <c r="F114" s="180" t="s">
        <v>543</v>
      </c>
      <c r="G114" s="180"/>
      <c r="H114" s="180"/>
      <c r="I114" s="181"/>
      <c r="J114" s="181"/>
      <c r="K114" s="181"/>
      <c r="L114" s="181"/>
      <c r="M114" s="181"/>
      <c r="N114" s="181"/>
      <c r="O114" s="181"/>
    </row>
    <row r="115" spans="1:15" ht="12" customHeight="1">
      <c r="A115" s="176"/>
      <c r="B115" s="180"/>
      <c r="C115" s="180"/>
      <c r="D115" s="180"/>
      <c r="E115" s="180" t="s">
        <v>471</v>
      </c>
      <c r="F115" s="180" t="s">
        <v>544</v>
      </c>
      <c r="G115" s="180"/>
      <c r="H115" s="180"/>
      <c r="I115" s="181"/>
      <c r="J115" s="181">
        <v>2311.0370550000007</v>
      </c>
      <c r="K115" s="181">
        <v>139.78842599999987</v>
      </c>
      <c r="L115" s="181">
        <v>0</v>
      </c>
      <c r="M115" s="181">
        <v>33.02056689835212</v>
      </c>
      <c r="N115" s="181">
        <v>683.9069381016473</v>
      </c>
      <c r="O115" s="181">
        <v>3167.752986</v>
      </c>
    </row>
    <row r="116" spans="2:15" s="215" customFormat="1" ht="12" customHeight="1">
      <c r="B116" s="214"/>
      <c r="C116" s="214" t="s">
        <v>376</v>
      </c>
      <c r="D116" s="214" t="s">
        <v>74</v>
      </c>
      <c r="E116" s="214"/>
      <c r="F116" s="214"/>
      <c r="G116" s="214"/>
      <c r="H116" s="214"/>
      <c r="I116" s="334"/>
      <c r="J116" s="334">
        <v>21087.14384973496</v>
      </c>
      <c r="K116" s="334">
        <v>-638.2694661752171</v>
      </c>
      <c r="L116" s="334">
        <v>-763.1087234721977</v>
      </c>
      <c r="M116" s="334">
        <v>532.4459725396358</v>
      </c>
      <c r="N116" s="334">
        <v>-0.046468827118154366</v>
      </c>
      <c r="O116" s="334">
        <v>20218.165163800062</v>
      </c>
    </row>
    <row r="117" spans="1:15" ht="12" customHeight="1">
      <c r="A117" s="176"/>
      <c r="B117" s="180"/>
      <c r="C117" s="180"/>
      <c r="D117" s="180" t="s">
        <v>545</v>
      </c>
      <c r="E117" s="180" t="s">
        <v>159</v>
      </c>
      <c r="F117" s="180"/>
      <c r="G117" s="180"/>
      <c r="H117" s="180"/>
      <c r="I117" s="181"/>
      <c r="J117" s="181">
        <v>9280.1235043819</v>
      </c>
      <c r="K117" s="181">
        <v>385.8926895743462</v>
      </c>
      <c r="L117" s="181">
        <v>-881.0087234721976</v>
      </c>
      <c r="M117" s="181">
        <v>532.4459725396358</v>
      </c>
      <c r="N117" s="181">
        <v>0</v>
      </c>
      <c r="O117" s="181">
        <v>9317.453443023685</v>
      </c>
    </row>
    <row r="118" spans="1:15" ht="12" customHeight="1">
      <c r="A118" s="176"/>
      <c r="B118" s="180"/>
      <c r="C118" s="180"/>
      <c r="D118" s="180"/>
      <c r="E118" s="180" t="s">
        <v>474</v>
      </c>
      <c r="F118" s="180" t="s">
        <v>546</v>
      </c>
      <c r="G118" s="180"/>
      <c r="H118" s="180"/>
      <c r="I118" s="181"/>
      <c r="J118" s="181">
        <v>1331.0510851267886</v>
      </c>
      <c r="K118" s="181">
        <v>25.916985605525234</v>
      </c>
      <c r="L118" s="181">
        <v>-106.76730185131507</v>
      </c>
      <c r="M118" s="181">
        <v>75.8397676639104</v>
      </c>
      <c r="N118" s="335">
        <v>0</v>
      </c>
      <c r="O118" s="181">
        <v>1326.0405365449092</v>
      </c>
    </row>
    <row r="119" spans="1:15" ht="12" customHeight="1">
      <c r="A119" s="176"/>
      <c r="B119" s="180"/>
      <c r="C119" s="180"/>
      <c r="D119" s="180"/>
      <c r="E119" s="180" t="s">
        <v>475</v>
      </c>
      <c r="F119" s="180" t="s">
        <v>113</v>
      </c>
      <c r="G119" s="180"/>
      <c r="H119" s="180"/>
      <c r="I119" s="181"/>
      <c r="J119" s="181">
        <v>7949.0724192551115</v>
      </c>
      <c r="K119" s="181">
        <v>359.975703968821</v>
      </c>
      <c r="L119" s="181">
        <v>-774.2414216208825</v>
      </c>
      <c r="M119" s="181">
        <v>456.60620487572544</v>
      </c>
      <c r="N119" s="181">
        <v>0</v>
      </c>
      <c r="O119" s="181">
        <v>7991.412906478776</v>
      </c>
    </row>
    <row r="120" spans="1:15" ht="12" customHeight="1">
      <c r="A120" s="176"/>
      <c r="B120" s="180"/>
      <c r="C120" s="180"/>
      <c r="D120" s="180" t="s">
        <v>547</v>
      </c>
      <c r="E120" s="180" t="s">
        <v>165</v>
      </c>
      <c r="F120" s="180"/>
      <c r="G120" s="180"/>
      <c r="H120" s="180"/>
      <c r="I120" s="181"/>
      <c r="J120" s="181">
        <v>11807.020345353061</v>
      </c>
      <c r="K120" s="181">
        <v>-1024.1621557495632</v>
      </c>
      <c r="L120" s="181">
        <v>117.9</v>
      </c>
      <c r="M120" s="181">
        <v>0</v>
      </c>
      <c r="N120" s="181">
        <v>-0.046468827118154366</v>
      </c>
      <c r="O120" s="181">
        <v>10900.711720776379</v>
      </c>
    </row>
    <row r="121" spans="1:15" ht="12" customHeight="1">
      <c r="A121" s="176"/>
      <c r="B121" s="180"/>
      <c r="C121" s="180"/>
      <c r="D121" s="180"/>
      <c r="E121" s="180" t="s">
        <v>480</v>
      </c>
      <c r="F121" s="180" t="s">
        <v>481</v>
      </c>
      <c r="G121" s="180"/>
      <c r="H121" s="180"/>
      <c r="I121" s="181"/>
      <c r="J121" s="181">
        <v>11713.42034535306</v>
      </c>
      <c r="K121" s="181">
        <v>-1064.9945425495632</v>
      </c>
      <c r="L121" s="181">
        <v>117.9</v>
      </c>
      <c r="M121" s="181">
        <v>0</v>
      </c>
      <c r="N121" s="181">
        <v>-0.014082027118135443</v>
      </c>
      <c r="O121" s="181">
        <v>10766.311720776379</v>
      </c>
    </row>
    <row r="122" spans="1:15" ht="12" customHeight="1">
      <c r="A122" s="176"/>
      <c r="B122" s="180"/>
      <c r="C122" s="180"/>
      <c r="D122" s="180"/>
      <c r="E122" s="180"/>
      <c r="F122" s="180" t="s">
        <v>482</v>
      </c>
      <c r="G122" s="180" t="s">
        <v>110</v>
      </c>
      <c r="H122" s="180"/>
      <c r="I122" s="181"/>
      <c r="J122" s="181">
        <v>0</v>
      </c>
      <c r="K122" s="181">
        <v>0</v>
      </c>
      <c r="L122" s="181">
        <v>0</v>
      </c>
      <c r="M122" s="181">
        <v>0</v>
      </c>
      <c r="N122" s="181">
        <v>0</v>
      </c>
      <c r="O122" s="181">
        <v>0</v>
      </c>
    </row>
    <row r="123" spans="1:15" ht="12" customHeight="1">
      <c r="A123" s="176"/>
      <c r="B123" s="180"/>
      <c r="C123" s="180"/>
      <c r="D123" s="180"/>
      <c r="E123" s="180"/>
      <c r="F123" s="180" t="s">
        <v>483</v>
      </c>
      <c r="G123" s="180" t="s">
        <v>476</v>
      </c>
      <c r="H123" s="180"/>
      <c r="I123" s="181"/>
      <c r="J123" s="181">
        <v>3048.403295078574</v>
      </c>
      <c r="K123" s="181">
        <v>-568.9441059999999</v>
      </c>
      <c r="L123" s="181">
        <v>39.8</v>
      </c>
      <c r="M123" s="181">
        <v>0</v>
      </c>
      <c r="N123" s="181">
        <v>-0.043610979498836855</v>
      </c>
      <c r="O123" s="181">
        <v>2519.215578099075</v>
      </c>
    </row>
    <row r="124" spans="1:15" ht="12" customHeight="1">
      <c r="A124" s="176"/>
      <c r="B124" s="180"/>
      <c r="C124" s="180"/>
      <c r="D124" s="180"/>
      <c r="E124" s="180"/>
      <c r="F124" s="180" t="s">
        <v>484</v>
      </c>
      <c r="G124" s="180" t="s">
        <v>112</v>
      </c>
      <c r="H124" s="180"/>
      <c r="I124" s="181"/>
      <c r="J124" s="181">
        <v>1210.4515618438243</v>
      </c>
      <c r="K124" s="181">
        <v>2.832433816175623</v>
      </c>
      <c r="L124" s="181">
        <v>18.9</v>
      </c>
      <c r="M124" s="181">
        <v>0</v>
      </c>
      <c r="N124" s="181">
        <v>-0.0006061262797167899</v>
      </c>
      <c r="O124" s="181">
        <v>1232.1833895337202</v>
      </c>
    </row>
    <row r="125" spans="1:15" ht="12" customHeight="1">
      <c r="A125" s="176"/>
      <c r="B125" s="180"/>
      <c r="C125" s="180"/>
      <c r="D125" s="180"/>
      <c r="E125" s="180"/>
      <c r="F125" s="180" t="s">
        <v>485</v>
      </c>
      <c r="G125" s="180" t="s">
        <v>113</v>
      </c>
      <c r="H125" s="180"/>
      <c r="I125" s="181"/>
      <c r="J125" s="181">
        <v>7454.565488430662</v>
      </c>
      <c r="K125" s="181">
        <v>-498.8828703657389</v>
      </c>
      <c r="L125" s="181">
        <v>59.2</v>
      </c>
      <c r="M125" s="181">
        <v>0</v>
      </c>
      <c r="N125" s="181">
        <v>0.030135078660418202</v>
      </c>
      <c r="O125" s="181">
        <v>7014.912753143584</v>
      </c>
    </row>
    <row r="126" spans="1:15" ht="12" customHeight="1">
      <c r="A126" s="176"/>
      <c r="B126" s="180"/>
      <c r="C126" s="180"/>
      <c r="D126" s="180"/>
      <c r="E126" s="180"/>
      <c r="F126" s="180"/>
      <c r="G126" s="180" t="s">
        <v>243</v>
      </c>
      <c r="H126" s="180" t="s">
        <v>61</v>
      </c>
      <c r="I126" s="181"/>
      <c r="J126" s="336">
        <v>2909.466513577106</v>
      </c>
      <c r="K126" s="336">
        <v>-0.6327089999999993</v>
      </c>
      <c r="L126" s="336">
        <v>17.8</v>
      </c>
      <c r="M126" s="336">
        <v>0</v>
      </c>
      <c r="N126" s="336">
        <v>-0.01732698995217774</v>
      </c>
      <c r="O126" s="336">
        <v>2926.616477587154</v>
      </c>
    </row>
    <row r="127" spans="1:15" ht="12" customHeight="1">
      <c r="A127" s="176"/>
      <c r="B127" s="180"/>
      <c r="C127" s="180"/>
      <c r="D127" s="180"/>
      <c r="E127" s="180"/>
      <c r="F127" s="180"/>
      <c r="G127" s="180" t="s">
        <v>244</v>
      </c>
      <c r="H127" s="180" t="s">
        <v>62</v>
      </c>
      <c r="I127" s="181"/>
      <c r="J127" s="336">
        <v>4545.098974853557</v>
      </c>
      <c r="K127" s="336">
        <v>-498.2501613657389</v>
      </c>
      <c r="L127" s="336">
        <v>41.4</v>
      </c>
      <c r="M127" s="336">
        <v>0</v>
      </c>
      <c r="N127" s="336">
        <v>0.04746206861259594</v>
      </c>
      <c r="O127" s="336">
        <v>4088.2962755564304</v>
      </c>
    </row>
    <row r="128" spans="1:15" ht="12" customHeight="1">
      <c r="A128" s="176"/>
      <c r="B128" s="180"/>
      <c r="C128" s="180"/>
      <c r="D128" s="180"/>
      <c r="E128" s="180" t="s">
        <v>548</v>
      </c>
      <c r="F128" s="180" t="s">
        <v>549</v>
      </c>
      <c r="G128" s="180"/>
      <c r="H128" s="180"/>
      <c r="I128" s="181"/>
      <c r="J128" s="181">
        <v>93.6</v>
      </c>
      <c r="K128" s="181">
        <v>40.8323868</v>
      </c>
      <c r="L128" s="181">
        <v>0</v>
      </c>
      <c r="M128" s="181">
        <v>0</v>
      </c>
      <c r="N128" s="181">
        <v>-0.03238680000001892</v>
      </c>
      <c r="O128" s="181">
        <v>134.4</v>
      </c>
    </row>
    <row r="129" spans="1:15" ht="12" customHeight="1">
      <c r="A129" s="176"/>
      <c r="B129" s="180"/>
      <c r="C129" s="180"/>
      <c r="D129" s="180"/>
      <c r="E129" s="180"/>
      <c r="F129" s="180" t="s">
        <v>486</v>
      </c>
      <c r="G129" s="180" t="s">
        <v>110</v>
      </c>
      <c r="H129" s="180"/>
      <c r="I129" s="181"/>
      <c r="J129" s="181">
        <v>2.7</v>
      </c>
      <c r="K129" s="181">
        <v>0</v>
      </c>
      <c r="L129" s="181">
        <v>0</v>
      </c>
      <c r="M129" s="181">
        <v>0</v>
      </c>
      <c r="N129" s="181">
        <v>0</v>
      </c>
      <c r="O129" s="181">
        <v>2.7</v>
      </c>
    </row>
    <row r="130" spans="1:15" ht="12" customHeight="1">
      <c r="A130" s="176"/>
      <c r="B130" s="180"/>
      <c r="C130" s="180"/>
      <c r="D130" s="180"/>
      <c r="E130" s="180"/>
      <c r="F130" s="180" t="s">
        <v>487</v>
      </c>
      <c r="G130" s="180" t="s">
        <v>550</v>
      </c>
      <c r="H130" s="180"/>
      <c r="I130" s="181"/>
      <c r="J130" s="181"/>
      <c r="K130" s="181"/>
      <c r="L130" s="181"/>
      <c r="M130" s="181"/>
      <c r="N130" s="181"/>
      <c r="O130" s="181"/>
    </row>
    <row r="131" spans="1:15" ht="12" customHeight="1">
      <c r="A131" s="176"/>
      <c r="B131" s="180"/>
      <c r="C131" s="180"/>
      <c r="D131" s="180"/>
      <c r="E131" s="180"/>
      <c r="F131" s="180" t="s">
        <v>488</v>
      </c>
      <c r="G131" s="180" t="s">
        <v>112</v>
      </c>
      <c r="H131" s="180"/>
      <c r="I131" s="181"/>
      <c r="J131" s="181">
        <v>90.9</v>
      </c>
      <c r="K131" s="181">
        <v>40.8323868</v>
      </c>
      <c r="L131" s="181">
        <v>0</v>
      </c>
      <c r="M131" s="181">
        <v>0</v>
      </c>
      <c r="N131" s="181">
        <v>-0.03238680000001892</v>
      </c>
      <c r="O131" s="181">
        <v>131.7</v>
      </c>
    </row>
    <row r="132" spans="1:15" ht="12" customHeight="1">
      <c r="A132" s="176"/>
      <c r="B132" s="180"/>
      <c r="C132" s="180"/>
      <c r="D132" s="180"/>
      <c r="E132" s="180"/>
      <c r="F132" s="180" t="s">
        <v>489</v>
      </c>
      <c r="G132" s="180" t="s">
        <v>113</v>
      </c>
      <c r="H132" s="180"/>
      <c r="I132" s="181"/>
      <c r="J132" s="181"/>
      <c r="K132" s="181"/>
      <c r="L132" s="181"/>
      <c r="M132" s="181"/>
      <c r="N132" s="181"/>
      <c r="O132" s="181"/>
    </row>
    <row r="133" spans="2:15" s="215" customFormat="1" ht="12" customHeight="1">
      <c r="B133" s="214"/>
      <c r="C133" s="214" t="s">
        <v>433</v>
      </c>
      <c r="D133" s="214" t="s">
        <v>387</v>
      </c>
      <c r="E133" s="214"/>
      <c r="F133" s="214"/>
      <c r="G133" s="214"/>
      <c r="H133" s="214"/>
      <c r="I133" s="334"/>
      <c r="J133" s="334">
        <v>943.7416433200001</v>
      </c>
      <c r="K133" s="334">
        <v>-1225.250923183483</v>
      </c>
      <c r="L133" s="334">
        <v>629.0555949314898</v>
      </c>
      <c r="M133" s="334">
        <v>1406.068513291992</v>
      </c>
      <c r="N133" s="334">
        <v>1.48718452</v>
      </c>
      <c r="O133" s="334">
        <v>1755.102012879999</v>
      </c>
    </row>
    <row r="134" spans="1:15" ht="12" customHeight="1">
      <c r="A134" s="176"/>
      <c r="B134" s="180"/>
      <c r="C134" s="180"/>
      <c r="D134" s="180" t="s">
        <v>490</v>
      </c>
      <c r="E134" s="180" t="s">
        <v>110</v>
      </c>
      <c r="F134" s="180"/>
      <c r="G134" s="180"/>
      <c r="H134" s="180"/>
      <c r="I134" s="181"/>
      <c r="J134" s="181">
        <v>0</v>
      </c>
      <c r="K134" s="181">
        <v>0</v>
      </c>
      <c r="L134" s="181">
        <v>0</v>
      </c>
      <c r="M134" s="181">
        <v>0</v>
      </c>
      <c r="N134" s="181">
        <v>0</v>
      </c>
      <c r="O134" s="181">
        <v>0</v>
      </c>
    </row>
    <row r="135" spans="1:15" ht="12" customHeight="1">
      <c r="A135" s="176"/>
      <c r="B135" s="180"/>
      <c r="C135" s="180"/>
      <c r="D135" s="180" t="s">
        <v>491</v>
      </c>
      <c r="E135" s="180" t="s">
        <v>476</v>
      </c>
      <c r="F135" s="180"/>
      <c r="G135" s="180"/>
      <c r="H135" s="180"/>
      <c r="I135" s="181"/>
      <c r="J135" s="181">
        <v>0</v>
      </c>
      <c r="K135" s="181">
        <v>0</v>
      </c>
      <c r="L135" s="181">
        <v>0</v>
      </c>
      <c r="M135" s="181">
        <v>0</v>
      </c>
      <c r="N135" s="181">
        <v>0</v>
      </c>
      <c r="O135" s="181">
        <v>0</v>
      </c>
    </row>
    <row r="136" spans="1:15" ht="12" customHeight="1">
      <c r="A136" s="176"/>
      <c r="B136" s="180"/>
      <c r="C136" s="180"/>
      <c r="D136" s="180" t="s">
        <v>492</v>
      </c>
      <c r="E136" s="180" t="s">
        <v>112</v>
      </c>
      <c r="F136" s="180"/>
      <c r="G136" s="180"/>
      <c r="H136" s="180"/>
      <c r="I136" s="181"/>
      <c r="J136" s="181">
        <v>552.64539404</v>
      </c>
      <c r="K136" s="181">
        <v>-1084.2166456978798</v>
      </c>
      <c r="L136" s="181">
        <v>556.5946778748789</v>
      </c>
      <c r="M136" s="181">
        <v>1153.3692716729997</v>
      </c>
      <c r="N136" s="181">
        <v>0</v>
      </c>
      <c r="O136" s="181">
        <v>1178.392697889999</v>
      </c>
    </row>
    <row r="137" spans="1:15" ht="12" customHeight="1">
      <c r="A137" s="176"/>
      <c r="B137" s="180"/>
      <c r="C137" s="180"/>
      <c r="D137" s="180" t="s">
        <v>493</v>
      </c>
      <c r="E137" s="180" t="s">
        <v>113</v>
      </c>
      <c r="F137" s="180"/>
      <c r="G137" s="180"/>
      <c r="H137" s="180"/>
      <c r="I137" s="181"/>
      <c r="J137" s="181">
        <v>391.09624928</v>
      </c>
      <c r="K137" s="181">
        <v>-141.03427748560335</v>
      </c>
      <c r="L137" s="181">
        <v>72.46091705661088</v>
      </c>
      <c r="M137" s="181">
        <v>252.6992416189924</v>
      </c>
      <c r="N137" s="181">
        <v>1.48718452</v>
      </c>
      <c r="O137" s="181">
        <v>576.7093149899999</v>
      </c>
    </row>
    <row r="138" spans="2:15" s="215" customFormat="1" ht="12" customHeight="1">
      <c r="B138" s="214"/>
      <c r="C138" s="214" t="s">
        <v>494</v>
      </c>
      <c r="D138" s="214" t="s">
        <v>76</v>
      </c>
      <c r="E138" s="214"/>
      <c r="F138" s="214"/>
      <c r="G138" s="214"/>
      <c r="H138" s="214"/>
      <c r="I138" s="334"/>
      <c r="J138" s="334">
        <v>37004.95975753262</v>
      </c>
      <c r="K138" s="334">
        <v>5251.024709490398</v>
      </c>
      <c r="L138" s="334">
        <v>0</v>
      </c>
      <c r="M138" s="334">
        <v>344.8420022319735</v>
      </c>
      <c r="N138" s="334">
        <v>-641.0460887607678</v>
      </c>
      <c r="O138" s="334">
        <v>41959.780380494216</v>
      </c>
    </row>
    <row r="139" spans="1:15" ht="12" customHeight="1">
      <c r="A139" s="176"/>
      <c r="B139" s="180"/>
      <c r="C139" s="180"/>
      <c r="D139" s="180" t="s">
        <v>223</v>
      </c>
      <c r="E139" s="180" t="s">
        <v>21</v>
      </c>
      <c r="F139" s="180"/>
      <c r="G139" s="180"/>
      <c r="H139" s="180"/>
      <c r="I139" s="181"/>
      <c r="J139" s="181">
        <v>9095.51372387256</v>
      </c>
      <c r="K139" s="181">
        <v>992.5912742269277</v>
      </c>
      <c r="L139" s="181">
        <v>0</v>
      </c>
      <c r="M139" s="181">
        <v>0</v>
      </c>
      <c r="N139" s="181">
        <v>8.142131939001032</v>
      </c>
      <c r="O139" s="181">
        <v>10096.24713003849</v>
      </c>
    </row>
    <row r="140" spans="1:15" ht="12" customHeight="1">
      <c r="A140" s="176"/>
      <c r="B140" s="180"/>
      <c r="C140" s="180"/>
      <c r="D140" s="180"/>
      <c r="E140" s="180" t="s">
        <v>495</v>
      </c>
      <c r="F140" s="180" t="s">
        <v>476</v>
      </c>
      <c r="G140" s="180"/>
      <c r="H140" s="180"/>
      <c r="I140" s="181"/>
      <c r="J140" s="181">
        <v>0</v>
      </c>
      <c r="K140" s="181">
        <v>-8.1</v>
      </c>
      <c r="L140" s="181">
        <v>0</v>
      </c>
      <c r="M140" s="181">
        <v>0</v>
      </c>
      <c r="N140" s="181">
        <v>8.1</v>
      </c>
      <c r="O140" s="181">
        <v>0</v>
      </c>
    </row>
    <row r="141" spans="1:15" ht="12" customHeight="1">
      <c r="A141" s="176"/>
      <c r="B141" s="180"/>
      <c r="C141" s="180"/>
      <c r="D141" s="180"/>
      <c r="E141" s="180"/>
      <c r="F141" s="180" t="s">
        <v>496</v>
      </c>
      <c r="G141" s="180" t="s">
        <v>497</v>
      </c>
      <c r="H141" s="180"/>
      <c r="I141" s="181"/>
      <c r="J141" s="181">
        <v>0</v>
      </c>
      <c r="K141" s="181">
        <v>-8.1</v>
      </c>
      <c r="L141" s="181">
        <v>0</v>
      </c>
      <c r="M141" s="181">
        <v>0</v>
      </c>
      <c r="N141" s="181">
        <v>8.1</v>
      </c>
      <c r="O141" s="181">
        <v>0</v>
      </c>
    </row>
    <row r="142" spans="1:15" ht="12" customHeight="1">
      <c r="A142" s="176"/>
      <c r="B142" s="180"/>
      <c r="C142" s="180"/>
      <c r="D142" s="180"/>
      <c r="E142" s="180"/>
      <c r="F142" s="180" t="s">
        <v>498</v>
      </c>
      <c r="G142" s="180" t="s">
        <v>499</v>
      </c>
      <c r="H142" s="180"/>
      <c r="I142" s="181"/>
      <c r="J142" s="181">
        <v>0</v>
      </c>
      <c r="K142" s="181">
        <v>0</v>
      </c>
      <c r="L142" s="181">
        <v>0</v>
      </c>
      <c r="M142" s="181">
        <v>0</v>
      </c>
      <c r="N142" s="181">
        <v>0</v>
      </c>
      <c r="O142" s="181">
        <v>0</v>
      </c>
    </row>
    <row r="143" spans="1:15" ht="12" customHeight="1">
      <c r="A143" s="176"/>
      <c r="B143" s="180"/>
      <c r="C143" s="180"/>
      <c r="D143" s="180"/>
      <c r="E143" s="180" t="s">
        <v>500</v>
      </c>
      <c r="F143" s="180" t="s">
        <v>113</v>
      </c>
      <c r="G143" s="180"/>
      <c r="H143" s="180"/>
      <c r="I143" s="181"/>
      <c r="J143" s="181">
        <v>9095.51372387256</v>
      </c>
      <c r="K143" s="181">
        <v>1000.6912742269277</v>
      </c>
      <c r="L143" s="181">
        <v>0</v>
      </c>
      <c r="M143" s="181">
        <v>0</v>
      </c>
      <c r="N143" s="181">
        <v>0.04213193900103107</v>
      </c>
      <c r="O143" s="181">
        <v>10096.24713003849</v>
      </c>
    </row>
    <row r="144" spans="1:15" ht="12" customHeight="1">
      <c r="A144" s="176"/>
      <c r="B144" s="337"/>
      <c r="C144" s="337"/>
      <c r="D144" s="337"/>
      <c r="E144" s="337"/>
      <c r="F144" s="337" t="s">
        <v>501</v>
      </c>
      <c r="G144" s="337" t="s">
        <v>497</v>
      </c>
      <c r="H144" s="337"/>
      <c r="I144" s="181"/>
      <c r="J144" s="181">
        <v>2020.4737490609998</v>
      </c>
      <c r="K144" s="181">
        <v>-378.55113599999993</v>
      </c>
      <c r="L144" s="181">
        <v>0</v>
      </c>
      <c r="M144" s="181">
        <v>0</v>
      </c>
      <c r="N144" s="181">
        <v>0.04213193900034895</v>
      </c>
      <c r="O144" s="181">
        <v>1641.9647450000002</v>
      </c>
    </row>
    <row r="145" spans="1:15" ht="12" customHeight="1">
      <c r="A145" s="176"/>
      <c r="B145" s="337"/>
      <c r="C145" s="337"/>
      <c r="D145" s="337"/>
      <c r="E145" s="337"/>
      <c r="F145" s="337"/>
      <c r="G145" s="337" t="s">
        <v>551</v>
      </c>
      <c r="H145" s="337" t="s">
        <v>61</v>
      </c>
      <c r="I145" s="181"/>
      <c r="J145" s="181">
        <v>510.278</v>
      </c>
      <c r="K145" s="181">
        <v>-18.356</v>
      </c>
      <c r="L145" s="181">
        <v>0</v>
      </c>
      <c r="M145" s="181">
        <v>0</v>
      </c>
      <c r="N145" s="181">
        <v>-0.0010000000000260911</v>
      </c>
      <c r="O145" s="181">
        <v>491.921</v>
      </c>
    </row>
    <row r="146" spans="1:15" ht="12" customHeight="1">
      <c r="A146" s="176"/>
      <c r="B146" s="337"/>
      <c r="C146" s="337"/>
      <c r="D146" s="337"/>
      <c r="E146" s="337"/>
      <c r="F146" s="337"/>
      <c r="G146" s="337" t="s">
        <v>552</v>
      </c>
      <c r="H146" s="337" t="s">
        <v>62</v>
      </c>
      <c r="I146" s="181"/>
      <c r="J146" s="181">
        <v>1510.1957490609998</v>
      </c>
      <c r="K146" s="181">
        <v>-360.19513599999993</v>
      </c>
      <c r="L146" s="181">
        <v>0</v>
      </c>
      <c r="M146" s="181">
        <v>0</v>
      </c>
      <c r="N146" s="181">
        <v>0.04313193900037504</v>
      </c>
      <c r="O146" s="181">
        <v>1150.0437450000002</v>
      </c>
    </row>
    <row r="147" spans="1:15" ht="12" customHeight="1">
      <c r="A147" s="176"/>
      <c r="B147" s="337"/>
      <c r="C147" s="337"/>
      <c r="D147" s="337"/>
      <c r="E147" s="337"/>
      <c r="F147" s="337" t="s">
        <v>502</v>
      </c>
      <c r="G147" s="337" t="s">
        <v>499</v>
      </c>
      <c r="H147" s="337"/>
      <c r="I147" s="181"/>
      <c r="J147" s="181">
        <v>7075.039974811561</v>
      </c>
      <c r="K147" s="181">
        <v>1379.2424102269276</v>
      </c>
      <c r="L147" s="181">
        <v>0</v>
      </c>
      <c r="M147" s="181">
        <v>0</v>
      </c>
      <c r="N147" s="181">
        <v>6.821210263296962E-13</v>
      </c>
      <c r="O147" s="181">
        <v>8454.282385038488</v>
      </c>
    </row>
    <row r="148" spans="1:15" ht="12" customHeight="1">
      <c r="A148" s="176"/>
      <c r="B148" s="337"/>
      <c r="C148" s="337"/>
      <c r="D148" s="337"/>
      <c r="E148" s="337"/>
      <c r="F148" s="337"/>
      <c r="G148" s="337" t="s">
        <v>503</v>
      </c>
      <c r="H148" s="337" t="s">
        <v>61</v>
      </c>
      <c r="I148" s="181"/>
      <c r="J148" s="181">
        <v>1586</v>
      </c>
      <c r="K148" s="181">
        <v>744.1</v>
      </c>
      <c r="L148" s="181">
        <v>0</v>
      </c>
      <c r="M148" s="181">
        <v>0</v>
      </c>
      <c r="N148" s="181">
        <v>0</v>
      </c>
      <c r="O148" s="181">
        <v>2330.1</v>
      </c>
    </row>
    <row r="149" spans="1:15" ht="12" customHeight="1">
      <c r="A149" s="176"/>
      <c r="B149" s="337"/>
      <c r="C149" s="337"/>
      <c r="D149" s="337"/>
      <c r="E149" s="337"/>
      <c r="F149" s="337"/>
      <c r="G149" s="337" t="s">
        <v>504</v>
      </c>
      <c r="H149" s="337" t="s">
        <v>62</v>
      </c>
      <c r="I149" s="181"/>
      <c r="J149" s="181">
        <v>5489.039974811561</v>
      </c>
      <c r="K149" s="181">
        <v>635.1424102269277</v>
      </c>
      <c r="L149" s="181">
        <v>0</v>
      </c>
      <c r="M149" s="181">
        <v>0</v>
      </c>
      <c r="N149" s="181">
        <v>6.821210263296962E-13</v>
      </c>
      <c r="O149" s="181">
        <v>6124.182385038489</v>
      </c>
    </row>
    <row r="150" spans="1:15" ht="12" customHeight="1">
      <c r="A150" s="176"/>
      <c r="B150" s="180"/>
      <c r="C150" s="180"/>
      <c r="D150" s="180" t="s">
        <v>224</v>
      </c>
      <c r="E150" s="180" t="s">
        <v>22</v>
      </c>
      <c r="F150" s="180"/>
      <c r="G150" s="180"/>
      <c r="H150" s="180"/>
      <c r="I150" s="181"/>
      <c r="J150" s="181">
        <v>27671.776289660054</v>
      </c>
      <c r="K150" s="181">
        <v>4252.733435263471</v>
      </c>
      <c r="L150" s="181">
        <v>0</v>
      </c>
      <c r="M150" s="181">
        <v>342.20039373197346</v>
      </c>
      <c r="N150" s="181">
        <v>-648.1976121997689</v>
      </c>
      <c r="O150" s="181">
        <v>31618.51250645573</v>
      </c>
    </row>
    <row r="151" spans="1:15" ht="12" customHeight="1">
      <c r="A151" s="176"/>
      <c r="B151" s="180"/>
      <c r="C151" s="180"/>
      <c r="D151" s="180"/>
      <c r="E151" s="180" t="s">
        <v>505</v>
      </c>
      <c r="F151" s="180" t="s">
        <v>110</v>
      </c>
      <c r="G151" s="180"/>
      <c r="H151" s="180"/>
      <c r="I151" s="181"/>
      <c r="J151" s="181">
        <v>0</v>
      </c>
      <c r="K151" s="181">
        <v>0</v>
      </c>
      <c r="L151" s="181">
        <v>0</v>
      </c>
      <c r="M151" s="181">
        <v>0</v>
      </c>
      <c r="N151" s="181">
        <v>0</v>
      </c>
      <c r="O151" s="181">
        <v>0</v>
      </c>
    </row>
    <row r="152" spans="1:15" ht="12" customHeight="1">
      <c r="A152" s="176"/>
      <c r="B152" s="180"/>
      <c r="C152" s="180"/>
      <c r="D152" s="180"/>
      <c r="E152" s="180"/>
      <c r="F152" s="180" t="s">
        <v>506</v>
      </c>
      <c r="G152" s="180" t="s">
        <v>553</v>
      </c>
      <c r="H152" s="180"/>
      <c r="I152" s="181"/>
      <c r="J152" s="181">
        <v>0</v>
      </c>
      <c r="K152" s="181">
        <v>0</v>
      </c>
      <c r="L152" s="181">
        <v>0</v>
      </c>
      <c r="M152" s="181">
        <v>0</v>
      </c>
      <c r="N152" s="181">
        <v>0</v>
      </c>
      <c r="O152" s="181">
        <v>0</v>
      </c>
    </row>
    <row r="153" spans="1:15" ht="12" customHeight="1">
      <c r="A153" s="176"/>
      <c r="B153" s="180"/>
      <c r="C153" s="180"/>
      <c r="D153" s="180"/>
      <c r="E153" s="180"/>
      <c r="F153" s="180" t="s">
        <v>507</v>
      </c>
      <c r="G153" s="180" t="s">
        <v>554</v>
      </c>
      <c r="H153" s="180"/>
      <c r="I153" s="181"/>
      <c r="J153" s="181">
        <v>0</v>
      </c>
      <c r="K153" s="181">
        <v>0</v>
      </c>
      <c r="L153" s="181">
        <v>0</v>
      </c>
      <c r="M153" s="181">
        <v>0</v>
      </c>
      <c r="N153" s="181">
        <v>0</v>
      </c>
      <c r="O153" s="181">
        <v>0</v>
      </c>
    </row>
    <row r="154" spans="1:15" ht="12" customHeight="1">
      <c r="A154" s="176"/>
      <c r="B154" s="180"/>
      <c r="C154" s="180"/>
      <c r="D154" s="180"/>
      <c r="E154" s="180"/>
      <c r="F154" s="180" t="s">
        <v>555</v>
      </c>
      <c r="G154" s="180" t="s">
        <v>499</v>
      </c>
      <c r="H154" s="180"/>
      <c r="I154" s="181"/>
      <c r="J154" s="181">
        <v>0</v>
      </c>
      <c r="K154" s="181">
        <v>0</v>
      </c>
      <c r="L154" s="181">
        <v>0</v>
      </c>
      <c r="M154" s="181">
        <v>0</v>
      </c>
      <c r="N154" s="181">
        <v>0</v>
      </c>
      <c r="O154" s="181">
        <v>0</v>
      </c>
    </row>
    <row r="155" spans="1:15" ht="12" customHeight="1">
      <c r="A155" s="176"/>
      <c r="B155" s="180"/>
      <c r="C155" s="180"/>
      <c r="D155" s="180"/>
      <c r="E155" s="180" t="s">
        <v>556</v>
      </c>
      <c r="F155" s="180" t="s">
        <v>476</v>
      </c>
      <c r="G155" s="180"/>
      <c r="H155" s="180"/>
      <c r="I155" s="181"/>
      <c r="J155" s="181">
        <v>1127.9095247909702</v>
      </c>
      <c r="K155" s="181">
        <v>11.589478483473524</v>
      </c>
      <c r="L155" s="181">
        <v>0</v>
      </c>
      <c r="M155" s="181">
        <v>12.080019145967457</v>
      </c>
      <c r="N155" s="181">
        <v>-0.04077929607144348</v>
      </c>
      <c r="O155" s="181">
        <v>1151.5382431243397</v>
      </c>
    </row>
    <row r="156" spans="1:15" ht="12" customHeight="1">
      <c r="A156" s="176"/>
      <c r="B156" s="180"/>
      <c r="C156" s="180"/>
      <c r="D156" s="180"/>
      <c r="E156" s="180"/>
      <c r="F156" s="180" t="s">
        <v>509</v>
      </c>
      <c r="G156" s="180" t="s">
        <v>497</v>
      </c>
      <c r="H156" s="180"/>
      <c r="I156" s="181"/>
      <c r="J156" s="181">
        <v>1127.9095247909702</v>
      </c>
      <c r="K156" s="181">
        <v>11.589478483473524</v>
      </c>
      <c r="L156" s="181">
        <v>0</v>
      </c>
      <c r="M156" s="181">
        <v>12.080019145967457</v>
      </c>
      <c r="N156" s="181">
        <v>-0.04077929607144348</v>
      </c>
      <c r="O156" s="181">
        <v>1151.5382431243397</v>
      </c>
    </row>
    <row r="157" spans="1:15" ht="12" customHeight="1">
      <c r="A157" s="176"/>
      <c r="B157" s="180"/>
      <c r="C157" s="180"/>
      <c r="D157" s="180"/>
      <c r="E157" s="180"/>
      <c r="F157" s="180" t="s">
        <v>510</v>
      </c>
      <c r="G157" s="180" t="s">
        <v>499</v>
      </c>
      <c r="H157" s="180"/>
      <c r="I157" s="181"/>
      <c r="J157" s="181">
        <v>0</v>
      </c>
      <c r="K157" s="181">
        <v>0</v>
      </c>
      <c r="L157" s="181">
        <v>0</v>
      </c>
      <c r="M157" s="181">
        <v>0</v>
      </c>
      <c r="N157" s="181">
        <v>0</v>
      </c>
      <c r="O157" s="181">
        <v>0</v>
      </c>
    </row>
    <row r="158" spans="1:15" ht="12" customHeight="1">
      <c r="A158" s="176"/>
      <c r="B158" s="180"/>
      <c r="C158" s="180"/>
      <c r="D158" s="180"/>
      <c r="E158" s="180" t="s">
        <v>511</v>
      </c>
      <c r="F158" s="180" t="s">
        <v>112</v>
      </c>
      <c r="G158" s="180"/>
      <c r="H158" s="180"/>
      <c r="I158" s="181"/>
      <c r="J158" s="181">
        <v>7096.21674</v>
      </c>
      <c r="K158" s="181">
        <v>1859.9036956900002</v>
      </c>
      <c r="L158" s="181">
        <v>0</v>
      </c>
      <c r="M158" s="181">
        <v>113.12468023589899</v>
      </c>
      <c r="N158" s="181">
        <v>0.09029207830887742</v>
      </c>
      <c r="O158" s="181">
        <v>9069.335408004208</v>
      </c>
    </row>
    <row r="159" spans="1:15" ht="12" customHeight="1">
      <c r="A159" s="176"/>
      <c r="B159" s="180"/>
      <c r="C159" s="180"/>
      <c r="D159" s="180"/>
      <c r="E159" s="180"/>
      <c r="F159" s="180" t="s">
        <v>512</v>
      </c>
      <c r="G159" s="180" t="s">
        <v>497</v>
      </c>
      <c r="H159" s="180"/>
      <c r="I159" s="181"/>
      <c r="J159" s="181">
        <v>6226.609503</v>
      </c>
      <c r="K159" s="181">
        <v>1964.12335</v>
      </c>
      <c r="L159" s="181">
        <v>0</v>
      </c>
      <c r="M159" s="181">
        <v>113.12468023589899</v>
      </c>
      <c r="N159" s="181">
        <v>-0.009707921691230581</v>
      </c>
      <c r="O159" s="181">
        <v>8303.847825314208</v>
      </c>
    </row>
    <row r="160" spans="1:15" ht="12" customHeight="1">
      <c r="A160" s="176"/>
      <c r="B160" s="180"/>
      <c r="C160" s="180"/>
      <c r="D160" s="180"/>
      <c r="E160" s="180"/>
      <c r="F160" s="180" t="s">
        <v>513</v>
      </c>
      <c r="G160" s="180" t="s">
        <v>499</v>
      </c>
      <c r="H160" s="180"/>
      <c r="I160" s="181"/>
      <c r="J160" s="181">
        <v>869.6072369999999</v>
      </c>
      <c r="K160" s="181">
        <v>-104.21965430999998</v>
      </c>
      <c r="L160" s="181">
        <v>0</v>
      </c>
      <c r="M160" s="181">
        <v>0</v>
      </c>
      <c r="N160" s="181">
        <v>0.100000000000108</v>
      </c>
      <c r="O160" s="181">
        <v>765.4875826900001</v>
      </c>
    </row>
    <row r="161" spans="1:15" ht="12" customHeight="1">
      <c r="A161" s="176"/>
      <c r="B161" s="180"/>
      <c r="C161" s="180"/>
      <c r="D161" s="180"/>
      <c r="E161" s="180" t="s">
        <v>514</v>
      </c>
      <c r="F161" s="180" t="s">
        <v>113</v>
      </c>
      <c r="G161" s="180"/>
      <c r="H161" s="180"/>
      <c r="I161" s="181"/>
      <c r="J161" s="181">
        <v>19447.650024869086</v>
      </c>
      <c r="K161" s="181">
        <v>2381.240261089997</v>
      </c>
      <c r="L161" s="181">
        <v>0</v>
      </c>
      <c r="M161" s="181">
        <v>216.99569435010702</v>
      </c>
      <c r="N161" s="181">
        <v>-648.2471249820063</v>
      </c>
      <c r="O161" s="181">
        <v>21397.63885532718</v>
      </c>
    </row>
    <row r="162" spans="1:15" ht="12" customHeight="1">
      <c r="A162" s="176"/>
      <c r="B162" s="180"/>
      <c r="C162" s="180"/>
      <c r="D162" s="180"/>
      <c r="E162" s="180"/>
      <c r="F162" s="180" t="s">
        <v>515</v>
      </c>
      <c r="G162" s="180" t="s">
        <v>497</v>
      </c>
      <c r="H162" s="180"/>
      <c r="I162" s="181"/>
      <c r="J162" s="181">
        <v>18700.685382199084</v>
      </c>
      <c r="K162" s="181">
        <v>1676.0416929999974</v>
      </c>
      <c r="L162" s="181">
        <v>0</v>
      </c>
      <c r="M162" s="181">
        <v>216.99569435010702</v>
      </c>
      <c r="N162" s="181">
        <v>-648.2126559820064</v>
      </c>
      <c r="O162" s="181">
        <v>19945.51011356718</v>
      </c>
    </row>
    <row r="163" spans="1:15" ht="12" customHeight="1">
      <c r="A163" s="176"/>
      <c r="B163" s="180"/>
      <c r="C163" s="180"/>
      <c r="D163" s="180"/>
      <c r="E163" s="180"/>
      <c r="F163" s="180"/>
      <c r="G163" s="180" t="s">
        <v>557</v>
      </c>
      <c r="H163" s="180" t="s">
        <v>61</v>
      </c>
      <c r="I163" s="181"/>
      <c r="J163" s="181">
        <v>1864.68865119908</v>
      </c>
      <c r="K163" s="181">
        <v>422.4947680000001</v>
      </c>
      <c r="L163" s="181">
        <v>0</v>
      </c>
      <c r="M163" s="181">
        <v>0.14289820114803295</v>
      </c>
      <c r="N163" s="181">
        <v>0.025894166851823247</v>
      </c>
      <c r="O163" s="181">
        <v>2287.35221156708</v>
      </c>
    </row>
    <row r="164" spans="1:15" ht="12" customHeight="1">
      <c r="A164" s="176"/>
      <c r="B164" s="180"/>
      <c r="C164" s="180"/>
      <c r="D164" s="180"/>
      <c r="E164" s="180"/>
      <c r="F164" s="180"/>
      <c r="G164" s="180" t="s">
        <v>558</v>
      </c>
      <c r="H164" s="180" t="s">
        <v>62</v>
      </c>
      <c r="I164" s="181"/>
      <c r="J164" s="181">
        <v>16835.996731000003</v>
      </c>
      <c r="K164" s="181">
        <v>1253.5469249999974</v>
      </c>
      <c r="L164" s="181">
        <v>0</v>
      </c>
      <c r="M164" s="181">
        <v>216.852796148959</v>
      </c>
      <c r="N164" s="181">
        <v>-648.2385501488582</v>
      </c>
      <c r="O164" s="181">
        <v>17658.1579020001</v>
      </c>
    </row>
    <row r="165" spans="1:15" ht="12" customHeight="1">
      <c r="A165" s="176"/>
      <c r="B165" s="180"/>
      <c r="C165" s="180"/>
      <c r="D165" s="180"/>
      <c r="E165" s="180"/>
      <c r="F165" s="180" t="s">
        <v>516</v>
      </c>
      <c r="G165" s="180" t="s">
        <v>499</v>
      </c>
      <c r="H165" s="180"/>
      <c r="I165" s="181"/>
      <c r="J165" s="181">
        <v>746.9646426700001</v>
      </c>
      <c r="K165" s="181">
        <v>705.19856809</v>
      </c>
      <c r="L165" s="181">
        <v>0</v>
      </c>
      <c r="M165" s="181">
        <v>0</v>
      </c>
      <c r="N165" s="181">
        <v>-0.03446899999994457</v>
      </c>
      <c r="O165" s="181">
        <v>1452.1287417600004</v>
      </c>
    </row>
    <row r="166" spans="1:15" ht="12" customHeight="1">
      <c r="A166" s="176"/>
      <c r="B166" s="180"/>
      <c r="C166" s="180"/>
      <c r="D166" s="180"/>
      <c r="E166" s="180"/>
      <c r="F166" s="180"/>
      <c r="G166" s="180" t="s">
        <v>559</v>
      </c>
      <c r="H166" s="180" t="s">
        <v>61</v>
      </c>
      <c r="I166" s="181"/>
      <c r="J166" s="181">
        <v>0</v>
      </c>
      <c r="K166" s="181">
        <v>38.810083</v>
      </c>
      <c r="L166" s="181">
        <v>0</v>
      </c>
      <c r="M166" s="181">
        <v>0</v>
      </c>
      <c r="N166" s="181">
        <v>0</v>
      </c>
      <c r="O166" s="181">
        <v>38.810083</v>
      </c>
    </row>
    <row r="167" spans="1:15" ht="12" customHeight="1">
      <c r="A167" s="176"/>
      <c r="B167" s="180"/>
      <c r="C167" s="180"/>
      <c r="D167" s="180"/>
      <c r="E167" s="180"/>
      <c r="F167" s="180"/>
      <c r="G167" s="180" t="s">
        <v>560</v>
      </c>
      <c r="H167" s="180" t="s">
        <v>62</v>
      </c>
      <c r="I167" s="181"/>
      <c r="J167" s="181">
        <v>746.9646426700001</v>
      </c>
      <c r="K167" s="181">
        <v>666.38848509</v>
      </c>
      <c r="L167" s="181">
        <v>0</v>
      </c>
      <c r="M167" s="181">
        <v>0</v>
      </c>
      <c r="N167" s="181">
        <v>-0.03446899999994457</v>
      </c>
      <c r="O167" s="181">
        <v>1413.3186587600003</v>
      </c>
    </row>
    <row r="168" spans="1:15" ht="12" customHeight="1">
      <c r="A168" s="176"/>
      <c r="B168" s="180"/>
      <c r="C168" s="180"/>
      <c r="D168" s="180" t="s">
        <v>225</v>
      </c>
      <c r="E168" s="180" t="s">
        <v>23</v>
      </c>
      <c r="F168" s="180"/>
      <c r="G168" s="180"/>
      <c r="H168" s="180"/>
      <c r="I168" s="181"/>
      <c r="J168" s="181">
        <v>233.36974400000003</v>
      </c>
      <c r="K168" s="181">
        <v>-2.5999999999999943</v>
      </c>
      <c r="L168" s="181">
        <v>0</v>
      </c>
      <c r="M168" s="181">
        <v>2.6416084999999994</v>
      </c>
      <c r="N168" s="181">
        <v>-0.9906085000000173</v>
      </c>
      <c r="O168" s="181">
        <v>232.420744</v>
      </c>
    </row>
    <row r="169" spans="1:15" ht="12" customHeight="1">
      <c r="A169" s="176"/>
      <c r="B169" s="180"/>
      <c r="C169" s="180"/>
      <c r="D169" s="180"/>
      <c r="E169" s="180" t="s">
        <v>517</v>
      </c>
      <c r="F169" s="180" t="s">
        <v>110</v>
      </c>
      <c r="G169" s="180"/>
      <c r="H169" s="180"/>
      <c r="I169" s="181"/>
      <c r="J169" s="181">
        <v>153.56974400000001</v>
      </c>
      <c r="K169" s="181">
        <v>0</v>
      </c>
      <c r="L169" s="181">
        <v>0</v>
      </c>
      <c r="M169" s="181">
        <v>2.6416084999999994</v>
      </c>
      <c r="N169" s="181">
        <v>-0.9906085000000173</v>
      </c>
      <c r="O169" s="181">
        <v>155.220744</v>
      </c>
    </row>
    <row r="170" spans="1:15" ht="12" customHeight="1">
      <c r="A170" s="176"/>
      <c r="B170" s="180"/>
      <c r="C170" s="180"/>
      <c r="D170" s="180"/>
      <c r="E170" s="180" t="s">
        <v>518</v>
      </c>
      <c r="F170" s="180" t="s">
        <v>112</v>
      </c>
      <c r="G170" s="180"/>
      <c r="H170" s="180"/>
      <c r="I170" s="181"/>
      <c r="J170" s="336">
        <v>79.8</v>
      </c>
      <c r="K170" s="336">
        <v>-2.5999999999999943</v>
      </c>
      <c r="L170" s="336">
        <v>0</v>
      </c>
      <c r="M170" s="336">
        <v>0</v>
      </c>
      <c r="N170" s="336">
        <v>0</v>
      </c>
      <c r="O170" s="336">
        <v>77.2</v>
      </c>
    </row>
    <row r="171" spans="1:15" ht="12" customHeight="1">
      <c r="A171" s="176"/>
      <c r="B171" s="180"/>
      <c r="C171" s="180"/>
      <c r="D171" s="180" t="s">
        <v>561</v>
      </c>
      <c r="E171" s="180" t="s">
        <v>25</v>
      </c>
      <c r="F171" s="180"/>
      <c r="G171" s="180"/>
      <c r="H171" s="180"/>
      <c r="I171" s="181"/>
      <c r="J171" s="181">
        <v>4.3</v>
      </c>
      <c r="K171" s="181">
        <v>8.3</v>
      </c>
      <c r="L171" s="181">
        <v>0</v>
      </c>
      <c r="M171" s="181">
        <v>0</v>
      </c>
      <c r="N171" s="181">
        <v>0</v>
      </c>
      <c r="O171" s="181">
        <v>12.6</v>
      </c>
    </row>
    <row r="172" spans="1:15" ht="12" customHeight="1">
      <c r="A172" s="176"/>
      <c r="B172" s="180"/>
      <c r="C172" s="180"/>
      <c r="D172" s="180"/>
      <c r="E172" s="180" t="s">
        <v>227</v>
      </c>
      <c r="F172" s="180" t="s">
        <v>110</v>
      </c>
      <c r="G172" s="180"/>
      <c r="H172" s="180"/>
      <c r="I172" s="181"/>
      <c r="J172" s="181">
        <v>4.3</v>
      </c>
      <c r="K172" s="181">
        <v>8.3</v>
      </c>
      <c r="L172" s="181">
        <v>0</v>
      </c>
      <c r="M172" s="181">
        <v>0</v>
      </c>
      <c r="N172" s="181">
        <v>0</v>
      </c>
      <c r="O172" s="181">
        <v>12.6</v>
      </c>
    </row>
    <row r="173" spans="1:15" ht="12" customHeight="1">
      <c r="A173" s="176"/>
      <c r="B173" s="180"/>
      <c r="C173" s="180"/>
      <c r="D173" s="180"/>
      <c r="E173" s="180"/>
      <c r="F173" s="180" t="s">
        <v>523</v>
      </c>
      <c r="G173" s="180" t="s">
        <v>497</v>
      </c>
      <c r="H173" s="180"/>
      <c r="I173" s="181"/>
      <c r="J173" s="181">
        <v>0</v>
      </c>
      <c r="K173" s="181">
        <v>0</v>
      </c>
      <c r="L173" s="181">
        <v>0</v>
      </c>
      <c r="M173" s="181">
        <v>0</v>
      </c>
      <c r="N173" s="181">
        <v>0</v>
      </c>
      <c r="O173" s="181">
        <v>0</v>
      </c>
    </row>
    <row r="174" spans="1:15" ht="12" customHeight="1">
      <c r="A174" s="176"/>
      <c r="B174" s="180"/>
      <c r="C174" s="180"/>
      <c r="D174" s="180"/>
      <c r="E174" s="180"/>
      <c r="F174" s="180" t="s">
        <v>524</v>
      </c>
      <c r="G174" s="180" t="s">
        <v>499</v>
      </c>
      <c r="H174" s="180"/>
      <c r="I174" s="181"/>
      <c r="J174" s="181">
        <v>4.3</v>
      </c>
      <c r="K174" s="181">
        <v>8.3</v>
      </c>
      <c r="L174" s="181">
        <v>0</v>
      </c>
      <c r="M174" s="181">
        <v>0</v>
      </c>
      <c r="N174" s="181">
        <v>0</v>
      </c>
      <c r="O174" s="181">
        <v>12.6</v>
      </c>
    </row>
    <row r="175" spans="1:15" ht="12" customHeight="1">
      <c r="A175" s="176"/>
      <c r="B175" s="180"/>
      <c r="C175" s="180"/>
      <c r="D175" s="180"/>
      <c r="E175" s="180" t="s">
        <v>228</v>
      </c>
      <c r="F175" s="180" t="s">
        <v>476</v>
      </c>
      <c r="G175" s="180"/>
      <c r="H175" s="180"/>
      <c r="I175" s="181"/>
      <c r="J175" s="181">
        <v>0</v>
      </c>
      <c r="K175" s="181">
        <v>0</v>
      </c>
      <c r="L175" s="181">
        <v>0</v>
      </c>
      <c r="M175" s="181">
        <v>0</v>
      </c>
      <c r="N175" s="181">
        <v>0</v>
      </c>
      <c r="O175" s="181">
        <v>0</v>
      </c>
    </row>
    <row r="176" spans="1:15" ht="12" customHeight="1">
      <c r="A176" s="176"/>
      <c r="B176" s="180"/>
      <c r="C176" s="180"/>
      <c r="D176" s="180"/>
      <c r="E176" s="180"/>
      <c r="F176" s="180" t="s">
        <v>525</v>
      </c>
      <c r="G176" s="180" t="s">
        <v>497</v>
      </c>
      <c r="H176" s="180"/>
      <c r="I176" s="181"/>
      <c r="J176" s="181">
        <v>0</v>
      </c>
      <c r="K176" s="181">
        <v>0</v>
      </c>
      <c r="L176" s="181">
        <v>0</v>
      </c>
      <c r="M176" s="181">
        <v>0</v>
      </c>
      <c r="N176" s="181">
        <v>0</v>
      </c>
      <c r="O176" s="181">
        <v>0</v>
      </c>
    </row>
    <row r="177" spans="1:15" ht="12" customHeight="1">
      <c r="A177" s="176"/>
      <c r="B177" s="180"/>
      <c r="C177" s="180"/>
      <c r="D177" s="180"/>
      <c r="E177" s="180"/>
      <c r="F177" s="180" t="s">
        <v>526</v>
      </c>
      <c r="G177" s="180" t="s">
        <v>499</v>
      </c>
      <c r="H177" s="180"/>
      <c r="I177" s="181"/>
      <c r="J177" s="181">
        <v>0</v>
      </c>
      <c r="K177" s="181">
        <v>0</v>
      </c>
      <c r="L177" s="181">
        <v>0</v>
      </c>
      <c r="M177" s="181">
        <v>0</v>
      </c>
      <c r="N177" s="181">
        <v>0</v>
      </c>
      <c r="O177" s="181">
        <v>0</v>
      </c>
    </row>
    <row r="178" spans="1:15" ht="12" customHeight="1">
      <c r="A178" s="176"/>
      <c r="B178" s="180"/>
      <c r="C178" s="180"/>
      <c r="D178" s="180"/>
      <c r="E178" s="180" t="s">
        <v>527</v>
      </c>
      <c r="F178" s="180" t="s">
        <v>112</v>
      </c>
      <c r="G178" s="180"/>
      <c r="H178" s="180"/>
      <c r="I178" s="181"/>
      <c r="J178" s="181">
        <v>0</v>
      </c>
      <c r="K178" s="181">
        <v>0</v>
      </c>
      <c r="L178" s="181">
        <v>0</v>
      </c>
      <c r="M178" s="181">
        <v>0</v>
      </c>
      <c r="N178" s="181">
        <v>0</v>
      </c>
      <c r="O178" s="181">
        <v>0</v>
      </c>
    </row>
    <row r="179" spans="1:15" ht="12" customHeight="1">
      <c r="A179" s="176"/>
      <c r="B179" s="180"/>
      <c r="C179" s="180"/>
      <c r="D179" s="180"/>
      <c r="E179" s="180"/>
      <c r="F179" s="180" t="s">
        <v>528</v>
      </c>
      <c r="G179" s="180" t="s">
        <v>497</v>
      </c>
      <c r="H179" s="180"/>
      <c r="I179" s="181"/>
      <c r="J179" s="181">
        <v>0</v>
      </c>
      <c r="K179" s="181">
        <v>0</v>
      </c>
      <c r="L179" s="181">
        <v>0</v>
      </c>
      <c r="M179" s="181">
        <v>0</v>
      </c>
      <c r="N179" s="181">
        <v>0</v>
      </c>
      <c r="O179" s="181">
        <v>0</v>
      </c>
    </row>
    <row r="180" spans="1:15" ht="12" customHeight="1">
      <c r="A180" s="176"/>
      <c r="B180" s="180"/>
      <c r="C180" s="180"/>
      <c r="D180" s="180"/>
      <c r="E180" s="180"/>
      <c r="F180" s="180" t="s">
        <v>529</v>
      </c>
      <c r="G180" s="180" t="s">
        <v>499</v>
      </c>
      <c r="H180" s="180"/>
      <c r="I180" s="181"/>
      <c r="J180" s="181">
        <v>0</v>
      </c>
      <c r="K180" s="181">
        <v>0</v>
      </c>
      <c r="L180" s="181">
        <v>0</v>
      </c>
      <c r="M180" s="181">
        <v>0</v>
      </c>
      <c r="N180" s="181">
        <v>0</v>
      </c>
      <c r="O180" s="181">
        <v>0</v>
      </c>
    </row>
    <row r="181" spans="1:15" ht="12" customHeight="1">
      <c r="A181" s="176"/>
      <c r="B181" s="180"/>
      <c r="C181" s="180"/>
      <c r="D181" s="180"/>
      <c r="E181" s="180" t="s">
        <v>530</v>
      </c>
      <c r="F181" s="180" t="s">
        <v>113</v>
      </c>
      <c r="G181" s="180"/>
      <c r="H181" s="180"/>
      <c r="I181" s="181"/>
      <c r="J181" s="181">
        <v>0</v>
      </c>
      <c r="K181" s="181">
        <v>0</v>
      </c>
      <c r="L181" s="181">
        <v>0</v>
      </c>
      <c r="M181" s="181">
        <v>0</v>
      </c>
      <c r="N181" s="181">
        <v>0</v>
      </c>
      <c r="O181" s="181">
        <v>0</v>
      </c>
    </row>
    <row r="182" spans="1:15" ht="12" customHeight="1">
      <c r="A182" s="176"/>
      <c r="B182" s="180"/>
      <c r="C182" s="180"/>
      <c r="D182" s="180"/>
      <c r="E182" s="180"/>
      <c r="F182" s="180" t="s">
        <v>531</v>
      </c>
      <c r="G182" s="180" t="s">
        <v>497</v>
      </c>
      <c r="H182" s="180"/>
      <c r="I182" s="181"/>
      <c r="J182" s="181"/>
      <c r="K182" s="181"/>
      <c r="L182" s="181"/>
      <c r="M182" s="181"/>
      <c r="N182" s="181"/>
      <c r="O182" s="181"/>
    </row>
    <row r="183" spans="1:15" ht="9.75" customHeight="1">
      <c r="A183" s="176"/>
      <c r="B183" s="180"/>
      <c r="C183" s="180"/>
      <c r="D183" s="180"/>
      <c r="E183" s="180"/>
      <c r="F183" s="180" t="s">
        <v>532</v>
      </c>
      <c r="G183" s="180" t="s">
        <v>499</v>
      </c>
      <c r="H183" s="180"/>
      <c r="I183" s="181"/>
      <c r="J183" s="181"/>
      <c r="K183" s="181"/>
      <c r="L183" s="181"/>
      <c r="M183" s="181"/>
      <c r="N183" s="181"/>
      <c r="O183" s="181"/>
    </row>
    <row r="184" spans="1:15" ht="12" customHeight="1">
      <c r="A184" s="176"/>
      <c r="B184" s="277"/>
      <c r="C184" s="277"/>
      <c r="D184" s="277"/>
      <c r="E184" s="277"/>
      <c r="F184" s="277"/>
      <c r="G184" s="277"/>
      <c r="H184" s="277"/>
      <c r="I184" s="277"/>
      <c r="J184" s="277"/>
      <c r="K184" s="277"/>
      <c r="L184" s="277"/>
      <c r="M184" s="277"/>
      <c r="N184" s="277"/>
      <c r="O184" s="277"/>
    </row>
    <row r="185" spans="1:13" ht="12.75" customHeight="1">
      <c r="A185" s="176"/>
      <c r="B185" s="338" t="s">
        <v>462</v>
      </c>
      <c r="C185" s="339" t="s">
        <v>542</v>
      </c>
      <c r="D185" s="339"/>
      <c r="E185" s="339"/>
      <c r="F185" s="339"/>
      <c r="G185" s="339"/>
      <c r="H185" s="339"/>
      <c r="I185" s="339"/>
      <c r="J185" s="339"/>
      <c r="K185" s="339"/>
      <c r="L185" s="340"/>
      <c r="M185" s="340"/>
    </row>
    <row r="186" spans="1:13" ht="12.75" customHeight="1">
      <c r="A186" s="176"/>
      <c r="C186" s="339" t="s">
        <v>689</v>
      </c>
      <c r="D186" s="339"/>
      <c r="E186" s="339"/>
      <c r="F186" s="339"/>
      <c r="G186" s="339"/>
      <c r="H186" s="339"/>
      <c r="I186" s="339"/>
      <c r="J186" s="339"/>
      <c r="K186" s="339"/>
      <c r="L186" s="340"/>
      <c r="M186" s="340"/>
    </row>
    <row r="187" ht="8.25" customHeight="1"/>
    <row r="188" ht="8.25" customHeight="1"/>
    <row r="189" ht="8.25" customHeight="1"/>
    <row r="190" ht="8.25" customHeight="1"/>
    <row r="191" ht="8.25" customHeight="1"/>
    <row r="192" ht="8.25" customHeight="1"/>
    <row r="193" ht="8.25" customHeight="1"/>
    <row r="194" ht="8.25" customHeight="1"/>
    <row r="195" ht="8.25" customHeight="1"/>
    <row r="196" ht="8.25" customHeight="1"/>
    <row r="197" ht="8.25" customHeight="1"/>
    <row r="198" ht="8.25" customHeight="1"/>
    <row r="199" ht="8.25" customHeight="1"/>
    <row r="200" ht="8.25" customHeight="1"/>
    <row r="201" ht="8.25" customHeight="1"/>
    <row r="202" ht="8.25" customHeight="1"/>
    <row r="203" ht="8.25" customHeight="1"/>
    <row r="204" ht="8.25" customHeight="1"/>
    <row r="205" ht="8.25" customHeight="1"/>
    <row r="206" ht="8.25" customHeight="1"/>
    <row r="207" ht="8.25" customHeight="1"/>
    <row r="208" ht="8.25" customHeight="1"/>
    <row r="209" ht="8.25" customHeight="1"/>
    <row r="210" ht="8.25" customHeight="1"/>
    <row r="211" ht="8.25" customHeight="1"/>
    <row r="212" ht="8.25" customHeight="1"/>
    <row r="213" ht="8.25" customHeight="1"/>
    <row r="214" ht="8.25" customHeight="1"/>
    <row r="215" ht="8.25" customHeight="1"/>
    <row r="216" ht="8.25" customHeight="1"/>
    <row r="217" ht="8.25" customHeight="1"/>
    <row r="218" ht="8.25" customHeight="1"/>
    <row r="219" ht="8.25" customHeight="1"/>
    <row r="220" ht="8.25" customHeight="1"/>
    <row r="221" ht="8.25" customHeight="1"/>
    <row r="222" ht="8.25" customHeight="1"/>
    <row r="223" ht="8.25" customHeight="1"/>
    <row r="224" ht="8.25" customHeight="1"/>
    <row r="225" ht="8.25" customHeight="1"/>
    <row r="226" ht="8.25" customHeight="1"/>
    <row r="227" ht="8.25" customHeight="1"/>
    <row r="228" ht="8.25" customHeight="1"/>
    <row r="229" ht="8.25" customHeight="1"/>
    <row r="230" ht="8.25" customHeight="1"/>
    <row r="231" ht="8.25" customHeight="1"/>
    <row r="232" ht="8.25" customHeight="1"/>
    <row r="233" ht="8.25" customHeight="1"/>
    <row r="234" ht="8.25" customHeight="1"/>
    <row r="235" ht="8.25" customHeight="1"/>
    <row r="236" ht="8.25" customHeight="1"/>
    <row r="237" ht="8.25" customHeight="1"/>
    <row r="238" ht="8.25" customHeight="1"/>
    <row r="239" ht="8.25" customHeight="1"/>
    <row r="240" ht="8.25" customHeight="1"/>
    <row r="241" ht="8.25" customHeight="1"/>
    <row r="242" ht="8.25" customHeight="1"/>
    <row r="243" ht="8.25" customHeight="1"/>
    <row r="244" ht="8.25" customHeight="1"/>
    <row r="245" ht="8.25" customHeight="1"/>
    <row r="246" ht="8.25" customHeight="1"/>
    <row r="247" ht="8.25" customHeight="1"/>
    <row r="248" ht="8.25" customHeight="1"/>
    <row r="249" ht="8.25" customHeight="1"/>
    <row r="250" ht="8.25" customHeight="1"/>
    <row r="251" ht="8.25" customHeight="1"/>
    <row r="252" ht="8.25" customHeight="1"/>
    <row r="253" ht="8.25" customHeight="1"/>
    <row r="254" ht="8.25" customHeight="1"/>
    <row r="255" ht="8.25" customHeight="1"/>
    <row r="256" ht="8.25" customHeight="1"/>
    <row r="257" ht="8.25" customHeight="1"/>
    <row r="258" ht="8.25" customHeight="1"/>
    <row r="259" ht="8.25" customHeight="1"/>
    <row r="260" ht="8.25" customHeight="1"/>
    <row r="261" ht="8.25" customHeight="1"/>
    <row r="262" ht="8.25" customHeight="1"/>
    <row r="263" ht="8.25" customHeight="1"/>
    <row r="264" ht="8.25" customHeight="1"/>
    <row r="265" ht="8.25" customHeight="1"/>
    <row r="266" ht="8.25" customHeight="1"/>
    <row r="267" ht="8.25" customHeight="1"/>
    <row r="268" ht="8.25" customHeight="1"/>
    <row r="269" ht="8.25" customHeight="1"/>
    <row r="270" ht="8.25" customHeight="1"/>
    <row r="271" ht="8.25" customHeight="1"/>
    <row r="272" ht="8.25" customHeight="1"/>
    <row r="273" ht="8.25" customHeight="1"/>
    <row r="274" ht="8.25" customHeight="1"/>
    <row r="275" ht="8.25" customHeight="1"/>
    <row r="276" ht="8.25" customHeight="1"/>
    <row r="277" ht="8.25" customHeight="1"/>
    <row r="278" ht="8.25" customHeight="1"/>
    <row r="279" ht="8.25" customHeight="1"/>
    <row r="280" ht="8.25" customHeight="1"/>
    <row r="281" ht="8.25" customHeight="1"/>
    <row r="282" ht="8.25" customHeight="1"/>
    <row r="283" ht="8.25" customHeight="1"/>
    <row r="284" ht="8.25" customHeight="1"/>
    <row r="285" ht="8.25" customHeight="1"/>
    <row r="286" ht="8.25" customHeight="1"/>
    <row r="287" ht="8.25" customHeight="1"/>
    <row r="288" ht="8.25" customHeight="1"/>
    <row r="289" ht="8.25" customHeight="1"/>
    <row r="290" ht="8.25" customHeight="1"/>
    <row r="291" ht="8.25" customHeight="1"/>
    <row r="292" ht="8.25" customHeight="1"/>
    <row r="293" ht="8.25" customHeight="1"/>
  </sheetData>
  <printOptions/>
  <pageMargins left="0.75" right="0.75" top="1" bottom="1" header="0" footer="0"/>
  <pageSetup horizontalDpi="600" verticalDpi="600" orientation="portrait" scale="75" r:id="rId1"/>
  <rowBreaks count="1" manualBreakCount="1">
    <brk id="105" min="1" max="21" man="1"/>
  </rowBreaks>
</worksheet>
</file>

<file path=xl/worksheets/sheet17.xml><?xml version="1.0" encoding="utf-8"?>
<worksheet xmlns="http://schemas.openxmlformats.org/spreadsheetml/2006/main" xmlns:r="http://schemas.openxmlformats.org/officeDocument/2006/relationships">
  <dimension ref="A1:P186"/>
  <sheetViews>
    <sheetView zoomScale="75" zoomScaleNormal="75" workbookViewId="0" topLeftCell="A1">
      <selection activeCell="A1" sqref="A1"/>
    </sheetView>
  </sheetViews>
  <sheetFormatPr defaultColWidth="11.421875" defaultRowHeight="12.75"/>
  <cols>
    <col min="1" max="1" width="2.8515625" style="341" customWidth="1"/>
    <col min="2" max="4" width="3.7109375" style="176" customWidth="1"/>
    <col min="5" max="5" width="6.7109375" style="176" customWidth="1"/>
    <col min="6" max="6" width="7.140625" style="176" customWidth="1"/>
    <col min="7" max="7" width="8.8515625" style="176" customWidth="1"/>
    <col min="8" max="8" width="21.28125" style="176" customWidth="1"/>
    <col min="9" max="9" width="1.7109375" style="341" customWidth="1"/>
    <col min="10" max="14" width="11.7109375" style="176" customWidth="1"/>
    <col min="15" max="15" width="11.7109375" style="180" customWidth="1"/>
    <col min="16" max="16" width="10.7109375" style="186" customWidth="1"/>
    <col min="17" max="16384" width="10.7109375" style="176" customWidth="1"/>
  </cols>
  <sheetData>
    <row r="1" spans="2:15" s="172" customFormat="1" ht="12.75" customHeight="1">
      <c r="B1" s="156" t="s">
        <v>728</v>
      </c>
      <c r="C1" s="309"/>
      <c r="D1" s="309"/>
      <c r="E1" s="309"/>
      <c r="F1" s="309"/>
      <c r="G1" s="309"/>
      <c r="H1" s="309"/>
      <c r="I1" s="309"/>
      <c r="J1" s="309"/>
      <c r="K1" s="309"/>
      <c r="L1" s="309"/>
      <c r="M1" s="309"/>
      <c r="N1" s="309"/>
      <c r="O1" s="310"/>
    </row>
    <row r="2" spans="2:15" s="172" customFormat="1" ht="12.75" customHeight="1">
      <c r="B2" s="154" t="s">
        <v>718</v>
      </c>
      <c r="C2" s="171"/>
      <c r="D2" s="171"/>
      <c r="E2" s="171"/>
      <c r="F2" s="171"/>
      <c r="G2" s="171"/>
      <c r="H2" s="311"/>
      <c r="J2" s="210"/>
      <c r="K2" s="210"/>
      <c r="L2" s="210"/>
      <c r="M2" s="210"/>
      <c r="N2" s="210"/>
      <c r="O2" s="210"/>
    </row>
    <row r="3" spans="2:15" s="172" customFormat="1" ht="12.75" customHeight="1">
      <c r="B3" s="157" t="s">
        <v>0</v>
      </c>
      <c r="C3" s="171"/>
      <c r="D3" s="171"/>
      <c r="E3" s="171"/>
      <c r="F3" s="171"/>
      <c r="G3" s="171"/>
      <c r="H3" s="311"/>
      <c r="J3" s="210"/>
      <c r="K3" s="210"/>
      <c r="L3" s="210"/>
      <c r="M3" s="210"/>
      <c r="N3" s="210"/>
      <c r="O3" s="210"/>
    </row>
    <row r="4" spans="2:15" s="186" customFormat="1" ht="12" customHeight="1">
      <c r="B4" s="176"/>
      <c r="C4" s="177"/>
      <c r="D4" s="177"/>
      <c r="E4" s="177"/>
      <c r="F4" s="177"/>
      <c r="G4" s="177"/>
      <c r="H4" s="177"/>
      <c r="I4" s="177"/>
      <c r="J4" s="177"/>
      <c r="K4" s="178"/>
      <c r="L4" s="178"/>
      <c r="M4" s="178"/>
      <c r="N4" s="178"/>
      <c r="O4" s="312"/>
    </row>
    <row r="5" spans="2:15" s="186" customFormat="1" ht="9" customHeight="1">
      <c r="B5" s="313"/>
      <c r="C5" s="174"/>
      <c r="D5" s="174"/>
      <c r="E5" s="174"/>
      <c r="F5" s="174"/>
      <c r="G5" s="174"/>
      <c r="H5" s="174"/>
      <c r="I5" s="174"/>
      <c r="J5" s="174"/>
      <c r="K5" s="314" t="s">
        <v>562</v>
      </c>
      <c r="L5" s="314"/>
      <c r="M5" s="314"/>
      <c r="N5" s="314"/>
      <c r="O5" s="175"/>
    </row>
    <row r="6" spans="6:15" s="186" customFormat="1" ht="23.25" customHeight="1">
      <c r="F6" s="181"/>
      <c r="G6" s="181"/>
      <c r="H6" s="181"/>
      <c r="I6" s="181"/>
      <c r="J6" s="315"/>
      <c r="K6" s="316" t="s">
        <v>591</v>
      </c>
      <c r="L6" s="317"/>
      <c r="M6" s="317"/>
      <c r="N6" s="317"/>
      <c r="O6" s="318"/>
    </row>
    <row r="7" spans="2:15" s="186" customFormat="1" ht="16.5" customHeight="1">
      <c r="B7" s="172" t="s">
        <v>1</v>
      </c>
      <c r="C7" s="176"/>
      <c r="D7" s="176"/>
      <c r="E7" s="176"/>
      <c r="F7" s="180"/>
      <c r="G7" s="180"/>
      <c r="H7" s="180"/>
      <c r="I7" s="180"/>
      <c r="J7" s="319"/>
      <c r="K7" s="320"/>
      <c r="L7" s="321" t="s">
        <v>682</v>
      </c>
      <c r="M7" s="321" t="s">
        <v>683</v>
      </c>
      <c r="N7" s="320" t="s">
        <v>684</v>
      </c>
      <c r="O7" s="180"/>
    </row>
    <row r="8" spans="6:15" s="172" customFormat="1" ht="12" customHeight="1">
      <c r="F8" s="173"/>
      <c r="G8" s="173"/>
      <c r="H8" s="173"/>
      <c r="I8" s="322"/>
      <c r="J8" s="319">
        <v>2006</v>
      </c>
      <c r="K8" s="323" t="s">
        <v>563</v>
      </c>
      <c r="L8" s="324" t="s">
        <v>685</v>
      </c>
      <c r="M8" s="324" t="s">
        <v>686</v>
      </c>
      <c r="N8" s="325" t="s">
        <v>687</v>
      </c>
      <c r="O8" s="172">
        <v>2007</v>
      </c>
    </row>
    <row r="9" spans="2:15" s="186" customFormat="1" ht="9" customHeight="1">
      <c r="B9" s="206"/>
      <c r="C9" s="206"/>
      <c r="D9" s="206"/>
      <c r="E9" s="206"/>
      <c r="F9" s="326"/>
      <c r="G9" s="326"/>
      <c r="H9" s="326"/>
      <c r="I9" s="326"/>
      <c r="J9" s="326"/>
      <c r="K9" s="326"/>
      <c r="L9" s="326"/>
      <c r="M9" s="326"/>
      <c r="N9" s="326"/>
      <c r="O9" s="326"/>
    </row>
    <row r="10" spans="1:16" ht="12" customHeight="1">
      <c r="A10" s="176"/>
      <c r="F10" s="180"/>
      <c r="G10" s="180"/>
      <c r="H10" s="180"/>
      <c r="I10" s="181"/>
      <c r="J10" s="181"/>
      <c r="K10" s="181"/>
      <c r="L10" s="181"/>
      <c r="M10" s="181"/>
      <c r="N10" s="181"/>
      <c r="O10" s="181"/>
      <c r="P10" s="176"/>
    </row>
    <row r="11" spans="1:16" ht="12" customHeight="1">
      <c r="A11" s="176"/>
      <c r="B11" s="171" t="s">
        <v>146</v>
      </c>
      <c r="C11" s="311"/>
      <c r="D11" s="171"/>
      <c r="E11" s="171"/>
      <c r="F11" s="327"/>
      <c r="G11" s="327"/>
      <c r="H11" s="327"/>
      <c r="I11" s="173"/>
      <c r="J11" s="173">
        <v>-14390.171711874733</v>
      </c>
      <c r="K11" s="173">
        <v>6222.329167401447</v>
      </c>
      <c r="L11" s="173">
        <v>4348.3514606544795</v>
      </c>
      <c r="M11" s="173">
        <v>188.99121694573182</v>
      </c>
      <c r="N11" s="173">
        <v>517.4400096395813</v>
      </c>
      <c r="O11" s="173">
        <v>-3113.0373079166166</v>
      </c>
      <c r="P11" s="176"/>
    </row>
    <row r="12" spans="1:16" ht="12" customHeight="1">
      <c r="A12" s="176"/>
      <c r="B12" s="171"/>
      <c r="C12" s="171"/>
      <c r="D12" s="171"/>
      <c r="E12" s="171"/>
      <c r="F12" s="327"/>
      <c r="G12" s="327"/>
      <c r="H12" s="327"/>
      <c r="I12" s="173"/>
      <c r="J12" s="173"/>
      <c r="K12" s="173"/>
      <c r="L12" s="173"/>
      <c r="M12" s="173"/>
      <c r="N12" s="173"/>
      <c r="O12" s="173"/>
      <c r="P12" s="176"/>
    </row>
    <row r="13" spans="2:15" s="180" customFormat="1" ht="12" customHeight="1">
      <c r="B13" s="327" t="s">
        <v>370</v>
      </c>
      <c r="C13" s="327" t="s">
        <v>434</v>
      </c>
      <c r="D13" s="327"/>
      <c r="E13" s="328"/>
      <c r="F13" s="327"/>
      <c r="G13" s="327"/>
      <c r="H13" s="327"/>
      <c r="I13" s="173"/>
      <c r="J13" s="173">
        <v>122566.31715356464</v>
      </c>
      <c r="K13" s="173">
        <v>24984.027837715978</v>
      </c>
      <c r="L13" s="173">
        <v>10253.197281784385</v>
      </c>
      <c r="M13" s="173">
        <v>8093.4082663009385</v>
      </c>
      <c r="N13" s="173">
        <v>481.40595344331064</v>
      </c>
      <c r="O13" s="173">
        <v>166378.35649280925</v>
      </c>
    </row>
    <row r="14" spans="2:15" s="180" customFormat="1" ht="12" customHeight="1">
      <c r="B14" s="327"/>
      <c r="C14" s="327"/>
      <c r="D14" s="327"/>
      <c r="E14" s="327"/>
      <c r="F14" s="327"/>
      <c r="G14" s="327"/>
      <c r="H14" s="327"/>
      <c r="I14" s="173"/>
      <c r="J14" s="173">
        <v>0</v>
      </c>
      <c r="K14" s="173"/>
      <c r="L14" s="173"/>
      <c r="M14" s="173"/>
      <c r="N14" s="173"/>
      <c r="O14" s="173">
        <v>0</v>
      </c>
    </row>
    <row r="15" spans="2:15" s="214" customFormat="1" ht="12" customHeight="1">
      <c r="B15" s="329"/>
      <c r="C15" s="329" t="s">
        <v>372</v>
      </c>
      <c r="D15" s="329" t="s">
        <v>141</v>
      </c>
      <c r="E15" s="329"/>
      <c r="F15" s="329"/>
      <c r="G15" s="329"/>
      <c r="H15" s="329"/>
      <c r="I15" s="330"/>
      <c r="J15" s="330">
        <v>26762.18512378531</v>
      </c>
      <c r="K15" s="330">
        <v>3830.333855318806</v>
      </c>
      <c r="L15" s="330">
        <v>899.063239937136</v>
      </c>
      <c r="M15" s="330">
        <v>977.7662471726278</v>
      </c>
      <c r="N15" s="330">
        <v>-0.024270129276819707</v>
      </c>
      <c r="O15" s="330">
        <v>32469.324196084606</v>
      </c>
    </row>
    <row r="16" spans="2:15" s="180" customFormat="1" ht="12" customHeight="1">
      <c r="B16" s="327"/>
      <c r="C16" s="327"/>
      <c r="D16" s="327" t="s">
        <v>150</v>
      </c>
      <c r="E16" s="327" t="s">
        <v>465</v>
      </c>
      <c r="F16" s="327"/>
      <c r="G16" s="327"/>
      <c r="H16" s="327"/>
      <c r="I16" s="173"/>
      <c r="J16" s="173">
        <v>23252.3513912905</v>
      </c>
      <c r="K16" s="173">
        <v>2856.726763208806</v>
      </c>
      <c r="L16" s="173">
        <v>899.063239937136</v>
      </c>
      <c r="M16" s="173">
        <v>977.7662471726278</v>
      </c>
      <c r="N16" s="173">
        <v>-0.024270129276819707</v>
      </c>
      <c r="O16" s="173">
        <v>27985.883371479795</v>
      </c>
    </row>
    <row r="17" spans="2:15" s="180" customFormat="1" ht="12" customHeight="1">
      <c r="B17" s="327"/>
      <c r="C17" s="327"/>
      <c r="D17" s="327"/>
      <c r="E17" s="327" t="s">
        <v>151</v>
      </c>
      <c r="F17" s="327"/>
      <c r="G17" s="327"/>
      <c r="H17" s="327"/>
      <c r="I17" s="173"/>
      <c r="J17" s="173"/>
      <c r="K17" s="173"/>
      <c r="L17" s="173"/>
      <c r="M17" s="173"/>
      <c r="N17" s="173"/>
      <c r="O17" s="173"/>
    </row>
    <row r="18" spans="2:15" s="180" customFormat="1" ht="12" customHeight="1">
      <c r="B18" s="327"/>
      <c r="C18" s="327"/>
      <c r="D18" s="327"/>
      <c r="E18" s="327" t="s">
        <v>466</v>
      </c>
      <c r="F18" s="327" t="s">
        <v>467</v>
      </c>
      <c r="G18" s="327"/>
      <c r="H18" s="327"/>
      <c r="I18" s="173"/>
      <c r="J18" s="173">
        <v>23252.3513912905</v>
      </c>
      <c r="K18" s="173">
        <v>2856.726763208806</v>
      </c>
      <c r="L18" s="173">
        <v>899.063239937136</v>
      </c>
      <c r="M18" s="173">
        <v>977.7662471726278</v>
      </c>
      <c r="N18" s="173">
        <v>-0.024270129276819707</v>
      </c>
      <c r="O18" s="173">
        <v>27985.883371479795</v>
      </c>
    </row>
    <row r="19" spans="2:15" s="180" customFormat="1" ht="12" customHeight="1">
      <c r="B19" s="327"/>
      <c r="C19" s="327"/>
      <c r="D19" s="327"/>
      <c r="E19" s="327" t="s">
        <v>468</v>
      </c>
      <c r="F19" s="327" t="s">
        <v>469</v>
      </c>
      <c r="G19" s="327"/>
      <c r="H19" s="327"/>
      <c r="I19" s="173"/>
      <c r="J19" s="173"/>
      <c r="K19" s="173"/>
      <c r="L19" s="173"/>
      <c r="M19" s="173"/>
      <c r="N19" s="173"/>
      <c r="O19" s="173"/>
    </row>
    <row r="20" spans="2:15" s="180" customFormat="1" ht="12" customHeight="1">
      <c r="B20" s="327"/>
      <c r="C20" s="327"/>
      <c r="D20" s="327" t="s">
        <v>154</v>
      </c>
      <c r="E20" s="327" t="s">
        <v>17</v>
      </c>
      <c r="F20" s="327"/>
      <c r="G20" s="327"/>
      <c r="H20" s="327"/>
      <c r="I20" s="173"/>
      <c r="J20" s="173">
        <v>3509.8337324948134</v>
      </c>
      <c r="K20" s="173">
        <v>973.6070921100002</v>
      </c>
      <c r="L20" s="173">
        <v>0</v>
      </c>
      <c r="M20" s="173">
        <v>0</v>
      </c>
      <c r="N20" s="173">
        <v>0</v>
      </c>
      <c r="O20" s="173">
        <v>4483.440824604813</v>
      </c>
    </row>
    <row r="21" spans="2:15" s="180" customFormat="1" ht="12" customHeight="1">
      <c r="B21" s="327"/>
      <c r="C21" s="327"/>
      <c r="D21" s="327"/>
      <c r="E21" s="327" t="s">
        <v>470</v>
      </c>
      <c r="F21" s="327" t="s">
        <v>467</v>
      </c>
      <c r="G21" s="327"/>
      <c r="H21" s="327"/>
      <c r="I21" s="173"/>
      <c r="J21" s="173">
        <v>3509.8337324948134</v>
      </c>
      <c r="K21" s="173">
        <v>973.6070921100002</v>
      </c>
      <c r="L21" s="173">
        <v>0</v>
      </c>
      <c r="M21" s="173">
        <v>0</v>
      </c>
      <c r="N21" s="173">
        <v>0</v>
      </c>
      <c r="O21" s="173">
        <v>4483.440824604813</v>
      </c>
    </row>
    <row r="22" spans="2:15" s="180" customFormat="1" ht="12" customHeight="1">
      <c r="B22" s="327"/>
      <c r="C22" s="327"/>
      <c r="D22" s="327"/>
      <c r="E22" s="327" t="s">
        <v>471</v>
      </c>
      <c r="F22" s="327" t="s">
        <v>469</v>
      </c>
      <c r="G22" s="327"/>
      <c r="H22" s="327"/>
      <c r="I22" s="173"/>
      <c r="J22" s="173"/>
      <c r="K22" s="173"/>
      <c r="L22" s="173"/>
      <c r="M22" s="173"/>
      <c r="N22" s="173"/>
      <c r="O22" s="173"/>
    </row>
    <row r="23" spans="2:15" s="214" customFormat="1" ht="12" customHeight="1">
      <c r="B23" s="329"/>
      <c r="C23" s="329" t="s">
        <v>376</v>
      </c>
      <c r="D23" s="329" t="s">
        <v>74</v>
      </c>
      <c r="E23" s="329"/>
      <c r="F23" s="329"/>
      <c r="G23" s="329"/>
      <c r="H23" s="329"/>
      <c r="I23" s="330"/>
      <c r="J23" s="330">
        <v>56307.218765538695</v>
      </c>
      <c r="K23" s="330">
        <v>15389.77544903535</v>
      </c>
      <c r="L23" s="330">
        <v>8606.208787396332</v>
      </c>
      <c r="M23" s="330">
        <v>4046.573652915944</v>
      </c>
      <c r="N23" s="330">
        <v>0.04522352228712956</v>
      </c>
      <c r="O23" s="330">
        <v>84349.8218784086</v>
      </c>
    </row>
    <row r="24" spans="2:15" s="180" customFormat="1" ht="12" customHeight="1">
      <c r="B24" s="327"/>
      <c r="C24" s="327"/>
      <c r="D24" s="327" t="s">
        <v>472</v>
      </c>
      <c r="E24" s="327" t="s">
        <v>473</v>
      </c>
      <c r="F24" s="327"/>
      <c r="G24" s="327"/>
      <c r="H24" s="327"/>
      <c r="I24" s="173"/>
      <c r="J24" s="173">
        <v>43969.33752723411</v>
      </c>
      <c r="K24" s="173">
        <v>9596.568779329129</v>
      </c>
      <c r="L24" s="173">
        <v>7919.585898288594</v>
      </c>
      <c r="M24" s="173">
        <v>3571.2928712671214</v>
      </c>
      <c r="N24" s="173">
        <v>0.0408684431574744</v>
      </c>
      <c r="O24" s="173">
        <v>65056.825944562115</v>
      </c>
    </row>
    <row r="25" spans="2:15" s="180" customFormat="1" ht="12" customHeight="1">
      <c r="B25" s="327"/>
      <c r="C25" s="327"/>
      <c r="D25" s="327"/>
      <c r="E25" s="327" t="s">
        <v>474</v>
      </c>
      <c r="F25" s="327" t="s">
        <v>110</v>
      </c>
      <c r="G25" s="327"/>
      <c r="H25" s="327"/>
      <c r="I25" s="173"/>
      <c r="J25" s="173"/>
      <c r="K25" s="173"/>
      <c r="L25" s="173"/>
      <c r="M25" s="173"/>
      <c r="N25" s="173"/>
      <c r="O25" s="173"/>
    </row>
    <row r="26" spans="2:15" s="180" customFormat="1" ht="12" customHeight="1">
      <c r="B26" s="327"/>
      <c r="C26" s="327"/>
      <c r="D26" s="327"/>
      <c r="E26" s="327" t="s">
        <v>475</v>
      </c>
      <c r="F26" s="327" t="s">
        <v>476</v>
      </c>
      <c r="G26" s="327"/>
      <c r="H26" s="327"/>
      <c r="I26" s="173"/>
      <c r="J26" s="173">
        <v>0</v>
      </c>
      <c r="K26" s="173">
        <v>0</v>
      </c>
      <c r="L26" s="173">
        <v>0</v>
      </c>
      <c r="M26" s="173">
        <v>0</v>
      </c>
      <c r="N26" s="173">
        <v>0</v>
      </c>
      <c r="O26" s="173">
        <v>0</v>
      </c>
    </row>
    <row r="27" spans="2:15" s="180" customFormat="1" ht="12" customHeight="1">
      <c r="B27" s="327"/>
      <c r="C27" s="327"/>
      <c r="D27" s="327"/>
      <c r="E27" s="327" t="s">
        <v>477</v>
      </c>
      <c r="F27" s="327" t="s">
        <v>112</v>
      </c>
      <c r="G27" s="327"/>
      <c r="H27" s="327"/>
      <c r="I27" s="173"/>
      <c r="J27" s="173">
        <v>36.162654</v>
      </c>
      <c r="K27" s="173">
        <v>-0.024165999999999997</v>
      </c>
      <c r="L27" s="173">
        <v>4.44845106</v>
      </c>
      <c r="M27" s="173">
        <v>21.65982092</v>
      </c>
      <c r="N27" s="173">
        <v>4.02000000176983E-06</v>
      </c>
      <c r="O27" s="173">
        <v>62.246764</v>
      </c>
    </row>
    <row r="28" spans="2:15" s="180" customFormat="1" ht="12" customHeight="1">
      <c r="B28" s="327"/>
      <c r="C28" s="327"/>
      <c r="D28" s="327"/>
      <c r="E28" s="327" t="s">
        <v>478</v>
      </c>
      <c r="F28" s="327" t="s">
        <v>113</v>
      </c>
      <c r="G28" s="327"/>
      <c r="H28" s="327"/>
      <c r="I28" s="173"/>
      <c r="J28" s="173">
        <v>43933.17487323411</v>
      </c>
      <c r="K28" s="173">
        <v>9596.59294532913</v>
      </c>
      <c r="L28" s="173">
        <v>7915.137447228594</v>
      </c>
      <c r="M28" s="173">
        <v>3549.6330503471213</v>
      </c>
      <c r="N28" s="173">
        <v>0.04086442315747263</v>
      </c>
      <c r="O28" s="173">
        <v>64994.57918056211</v>
      </c>
    </row>
    <row r="29" spans="2:15" s="180" customFormat="1" ht="12" customHeight="1">
      <c r="B29" s="327"/>
      <c r="C29" s="327"/>
      <c r="D29" s="327" t="s">
        <v>479</v>
      </c>
      <c r="E29" s="327" t="s">
        <v>165</v>
      </c>
      <c r="F29" s="327"/>
      <c r="G29" s="327"/>
      <c r="H29" s="327"/>
      <c r="I29" s="173"/>
      <c r="J29" s="173">
        <v>12337.881238304584</v>
      </c>
      <c r="K29" s="173">
        <v>5793.206669706222</v>
      </c>
      <c r="L29" s="173">
        <v>686.6228891077383</v>
      </c>
      <c r="M29" s="173">
        <v>475.28078164882265</v>
      </c>
      <c r="N29" s="173">
        <v>0.004355079129655159</v>
      </c>
      <c r="O29" s="173">
        <v>19292.995933846498</v>
      </c>
    </row>
    <row r="30" spans="2:15" s="180" customFormat="1" ht="12" customHeight="1">
      <c r="B30" s="327"/>
      <c r="C30" s="327"/>
      <c r="D30" s="327"/>
      <c r="E30" s="327" t="s">
        <v>480</v>
      </c>
      <c r="F30" s="327" t="s">
        <v>481</v>
      </c>
      <c r="G30" s="327"/>
      <c r="H30" s="327"/>
      <c r="I30" s="173"/>
      <c r="J30" s="173">
        <v>3813.0026675296313</v>
      </c>
      <c r="K30" s="173">
        <v>10737.235807516478</v>
      </c>
      <c r="L30" s="173">
        <v>450.8516063233496</v>
      </c>
      <c r="M30" s="173">
        <v>321.1306131030989</v>
      </c>
      <c r="N30" s="173">
        <v>-1.1102230246251565E-13</v>
      </c>
      <c r="O30" s="173">
        <v>15322.220694472557</v>
      </c>
    </row>
    <row r="31" spans="2:15" s="180" customFormat="1" ht="12" customHeight="1">
      <c r="B31" s="327"/>
      <c r="C31" s="327"/>
      <c r="D31" s="327"/>
      <c r="E31" s="327"/>
      <c r="F31" s="327" t="s">
        <v>482</v>
      </c>
      <c r="G31" s="327" t="s">
        <v>110</v>
      </c>
      <c r="H31" s="327"/>
      <c r="I31" s="173"/>
      <c r="J31" s="173"/>
      <c r="K31" s="173"/>
      <c r="L31" s="173"/>
      <c r="M31" s="173"/>
      <c r="N31" s="173"/>
      <c r="O31" s="173"/>
    </row>
    <row r="32" spans="2:15" s="180" customFormat="1" ht="12" customHeight="1">
      <c r="B32" s="327"/>
      <c r="C32" s="327"/>
      <c r="D32" s="327"/>
      <c r="E32" s="327"/>
      <c r="F32" s="327" t="s">
        <v>483</v>
      </c>
      <c r="G32" s="327" t="s">
        <v>476</v>
      </c>
      <c r="H32" s="327"/>
      <c r="I32" s="173"/>
      <c r="J32" s="173">
        <v>417.72152544329464</v>
      </c>
      <c r="K32" s="173">
        <v>9859.56920881</v>
      </c>
      <c r="L32" s="173">
        <v>331.41124202670136</v>
      </c>
      <c r="M32" s="173">
        <v>279.8</v>
      </c>
      <c r="N32" s="173">
        <v>0</v>
      </c>
      <c r="O32" s="173">
        <v>10888.501976279997</v>
      </c>
    </row>
    <row r="33" spans="2:15" s="180" customFormat="1" ht="12" customHeight="1">
      <c r="B33" s="327"/>
      <c r="C33" s="327"/>
      <c r="D33" s="327"/>
      <c r="E33" s="327"/>
      <c r="F33" s="327" t="s">
        <v>484</v>
      </c>
      <c r="G33" s="327" t="s">
        <v>112</v>
      </c>
      <c r="H33" s="327"/>
      <c r="I33" s="173"/>
      <c r="J33" s="173">
        <v>237.414265</v>
      </c>
      <c r="K33" s="173">
        <v>60.61077584850133</v>
      </c>
      <c r="L33" s="173">
        <v>63.1359</v>
      </c>
      <c r="M33" s="173">
        <v>4.7</v>
      </c>
      <c r="N33" s="173">
        <v>-1.1102230246251565E-13</v>
      </c>
      <c r="O33" s="173">
        <v>365.86094084850123</v>
      </c>
    </row>
    <row r="34" spans="2:15" s="180" customFormat="1" ht="12" customHeight="1">
      <c r="B34" s="327"/>
      <c r="C34" s="327"/>
      <c r="D34" s="327"/>
      <c r="E34" s="327"/>
      <c r="F34" s="327" t="s">
        <v>485</v>
      </c>
      <c r="G34" s="327" t="s">
        <v>113</v>
      </c>
      <c r="H34" s="327"/>
      <c r="I34" s="173"/>
      <c r="J34" s="173">
        <v>3157.866877086337</v>
      </c>
      <c r="K34" s="173">
        <v>817.0558228579753</v>
      </c>
      <c r="L34" s="173">
        <v>56.304464296648185</v>
      </c>
      <c r="M34" s="173">
        <v>36.63061310309892</v>
      </c>
      <c r="N34" s="173">
        <v>0</v>
      </c>
      <c r="O34" s="331">
        <v>4067.8577773440597</v>
      </c>
    </row>
    <row r="35" spans="2:15" s="180" customFormat="1" ht="12" customHeight="1">
      <c r="B35" s="327"/>
      <c r="C35" s="327"/>
      <c r="D35" s="327"/>
      <c r="E35" s="327" t="s">
        <v>171</v>
      </c>
      <c r="F35" s="327"/>
      <c r="G35" s="327"/>
      <c r="H35" s="327"/>
      <c r="I35" s="173"/>
      <c r="J35" s="173">
        <v>8524.878570774954</v>
      </c>
      <c r="K35" s="173">
        <v>-4944.029137810255</v>
      </c>
      <c r="L35" s="173">
        <v>235.7712827843887</v>
      </c>
      <c r="M35" s="173">
        <v>154.15016854572372</v>
      </c>
      <c r="N35" s="173">
        <v>0.004355079129766182</v>
      </c>
      <c r="O35" s="173">
        <v>3970.775239373942</v>
      </c>
    </row>
    <row r="36" spans="2:15" s="180" customFormat="1" ht="12" customHeight="1">
      <c r="B36" s="327"/>
      <c r="C36" s="327"/>
      <c r="D36" s="327"/>
      <c r="E36" s="327"/>
      <c r="F36" s="327" t="s">
        <v>486</v>
      </c>
      <c r="G36" s="327" t="s">
        <v>110</v>
      </c>
      <c r="H36" s="327"/>
      <c r="I36" s="173"/>
      <c r="J36" s="173"/>
      <c r="K36" s="173"/>
      <c r="L36" s="173"/>
      <c r="M36" s="173"/>
      <c r="N36" s="173"/>
      <c r="O36" s="173"/>
    </row>
    <row r="37" spans="2:15" s="180" customFormat="1" ht="12" customHeight="1">
      <c r="B37" s="327"/>
      <c r="C37" s="327"/>
      <c r="D37" s="327"/>
      <c r="E37" s="327"/>
      <c r="F37" s="327" t="s">
        <v>487</v>
      </c>
      <c r="G37" s="327" t="s">
        <v>476</v>
      </c>
      <c r="H37" s="327"/>
      <c r="I37" s="173"/>
      <c r="J37" s="173">
        <v>6755.817489990104</v>
      </c>
      <c r="K37" s="173">
        <v>-5093.922945369998</v>
      </c>
      <c r="L37" s="173">
        <v>184.51352147365554</v>
      </c>
      <c r="M37" s="173">
        <v>120.6</v>
      </c>
      <c r="N37" s="173">
        <v>0.0019339062382641714</v>
      </c>
      <c r="O37" s="173">
        <v>1967.01</v>
      </c>
    </row>
    <row r="38" spans="2:15" s="180" customFormat="1" ht="12" customHeight="1">
      <c r="B38" s="327"/>
      <c r="C38" s="327"/>
      <c r="D38" s="327"/>
      <c r="E38" s="327"/>
      <c r="F38" s="327" t="s">
        <v>488</v>
      </c>
      <c r="G38" s="327" t="s">
        <v>112</v>
      </c>
      <c r="H38" s="327"/>
      <c r="I38" s="173"/>
      <c r="J38" s="173">
        <v>0</v>
      </c>
      <c r="K38" s="173">
        <v>0</v>
      </c>
      <c r="L38" s="173">
        <v>0</v>
      </c>
      <c r="M38" s="173">
        <v>0</v>
      </c>
      <c r="N38" s="173">
        <v>0</v>
      </c>
      <c r="O38" s="173">
        <v>0</v>
      </c>
    </row>
    <row r="39" spans="2:15" s="180" customFormat="1" ht="12" customHeight="1">
      <c r="B39" s="327"/>
      <c r="C39" s="327"/>
      <c r="D39" s="327"/>
      <c r="E39" s="327"/>
      <c r="F39" s="327" t="s">
        <v>489</v>
      </c>
      <c r="G39" s="327" t="s">
        <v>113</v>
      </c>
      <c r="H39" s="327"/>
      <c r="I39" s="173"/>
      <c r="J39" s="173">
        <v>1769.06108078485</v>
      </c>
      <c r="K39" s="173">
        <v>149.8938075597433</v>
      </c>
      <c r="L39" s="173">
        <v>51.25776131073317</v>
      </c>
      <c r="M39" s="173">
        <v>33.5501685457237</v>
      </c>
      <c r="N39" s="173">
        <v>0.0024211728915020103</v>
      </c>
      <c r="O39" s="173">
        <v>2003.765239373942</v>
      </c>
    </row>
    <row r="40" spans="2:15" s="214" customFormat="1" ht="12" customHeight="1">
      <c r="B40" s="329"/>
      <c r="C40" s="329" t="s">
        <v>433</v>
      </c>
      <c r="D40" s="329" t="s">
        <v>387</v>
      </c>
      <c r="E40" s="329"/>
      <c r="F40" s="329"/>
      <c r="G40" s="329"/>
      <c r="H40" s="329"/>
      <c r="I40" s="330"/>
      <c r="J40" s="330">
        <v>779.3620634244869</v>
      </c>
      <c r="K40" s="330">
        <v>-2650.2907432358043</v>
      </c>
      <c r="L40" s="330">
        <v>505.26740398664157</v>
      </c>
      <c r="M40" s="330">
        <v>2302.971761279975</v>
      </c>
      <c r="N40" s="330">
        <v>481.4266299247006</v>
      </c>
      <c r="O40" s="330">
        <v>1418.73711538</v>
      </c>
    </row>
    <row r="41" spans="2:15" s="180" customFormat="1" ht="12" customHeight="1">
      <c r="B41" s="327"/>
      <c r="C41" s="327"/>
      <c r="D41" s="327" t="s">
        <v>490</v>
      </c>
      <c r="E41" s="327" t="s">
        <v>110</v>
      </c>
      <c r="F41" s="327"/>
      <c r="G41" s="327"/>
      <c r="H41" s="327"/>
      <c r="I41" s="173"/>
      <c r="J41" s="173">
        <v>0</v>
      </c>
      <c r="K41" s="173">
        <v>0</v>
      </c>
      <c r="L41" s="173">
        <v>0</v>
      </c>
      <c r="M41" s="173">
        <v>0</v>
      </c>
      <c r="N41" s="173">
        <v>0</v>
      </c>
      <c r="O41" s="173">
        <v>0</v>
      </c>
    </row>
    <row r="42" spans="2:15" s="180" customFormat="1" ht="12" customHeight="1">
      <c r="B42" s="327"/>
      <c r="C42" s="327"/>
      <c r="D42" s="327" t="s">
        <v>491</v>
      </c>
      <c r="E42" s="327" t="s">
        <v>476</v>
      </c>
      <c r="F42" s="327"/>
      <c r="G42" s="327"/>
      <c r="H42" s="327"/>
      <c r="I42" s="173"/>
      <c r="J42" s="173">
        <v>0</v>
      </c>
      <c r="K42" s="173">
        <v>0</v>
      </c>
      <c r="L42" s="173">
        <v>0</v>
      </c>
      <c r="M42" s="173">
        <v>0</v>
      </c>
      <c r="N42" s="173">
        <v>0</v>
      </c>
      <c r="O42" s="173">
        <v>0</v>
      </c>
    </row>
    <row r="43" spans="2:15" s="180" customFormat="1" ht="12" customHeight="1">
      <c r="B43" s="327"/>
      <c r="C43" s="327"/>
      <c r="D43" s="327" t="s">
        <v>492</v>
      </c>
      <c r="E43" s="327" t="s">
        <v>112</v>
      </c>
      <c r="F43" s="327"/>
      <c r="G43" s="327"/>
      <c r="H43" s="327"/>
      <c r="I43" s="173"/>
      <c r="J43" s="173">
        <v>651.7957816399999</v>
      </c>
      <c r="K43" s="173">
        <v>-2074.827050398113</v>
      </c>
      <c r="L43" s="173">
        <v>486.121316892438</v>
      </c>
      <c r="M43" s="173">
        <v>2210.9162623256752</v>
      </c>
      <c r="N43" s="173">
        <v>0</v>
      </c>
      <c r="O43" s="173">
        <v>1274.00631046</v>
      </c>
    </row>
    <row r="44" spans="2:15" s="180" customFormat="1" ht="12" customHeight="1">
      <c r="B44" s="327"/>
      <c r="C44" s="327"/>
      <c r="D44" s="327" t="s">
        <v>493</v>
      </c>
      <c r="E44" s="327" t="s">
        <v>113</v>
      </c>
      <c r="F44" s="327"/>
      <c r="G44" s="327"/>
      <c r="H44" s="327"/>
      <c r="I44" s="173"/>
      <c r="J44" s="173">
        <v>127.56628178448699</v>
      </c>
      <c r="K44" s="173">
        <v>-575.4636928376912</v>
      </c>
      <c r="L44" s="173">
        <v>19.146087094203544</v>
      </c>
      <c r="M44" s="173">
        <v>92.05549895429998</v>
      </c>
      <c r="N44" s="173">
        <v>481.4266299247006</v>
      </c>
      <c r="O44" s="173">
        <v>144.73080491999997</v>
      </c>
    </row>
    <row r="45" spans="2:15" s="214" customFormat="1" ht="12" customHeight="1">
      <c r="B45" s="329"/>
      <c r="C45" s="329" t="s">
        <v>494</v>
      </c>
      <c r="D45" s="329" t="s">
        <v>76</v>
      </c>
      <c r="E45" s="329"/>
      <c r="F45" s="329"/>
      <c r="G45" s="329"/>
      <c r="H45" s="329"/>
      <c r="I45" s="330"/>
      <c r="J45" s="330">
        <v>19288.606637676145</v>
      </c>
      <c r="K45" s="330">
        <v>11628.351388683775</v>
      </c>
      <c r="L45" s="330">
        <v>162.56551279023952</v>
      </c>
      <c r="M45" s="330">
        <v>150.88671994027345</v>
      </c>
      <c r="N45" s="330">
        <v>-0.04162987440029403</v>
      </c>
      <c r="O45" s="330">
        <v>31230.36862921603</v>
      </c>
    </row>
    <row r="46" spans="2:15" s="180" customFormat="1" ht="12" customHeight="1">
      <c r="B46" s="327"/>
      <c r="C46" s="327"/>
      <c r="D46" s="327" t="s">
        <v>223</v>
      </c>
      <c r="E46" s="327" t="s">
        <v>21</v>
      </c>
      <c r="F46" s="327"/>
      <c r="G46" s="327"/>
      <c r="H46" s="327"/>
      <c r="I46" s="173"/>
      <c r="J46" s="173">
        <v>8035.125931676144</v>
      </c>
      <c r="K46" s="173">
        <v>2500.9269013821677</v>
      </c>
      <c r="L46" s="173">
        <v>0</v>
      </c>
      <c r="M46" s="173">
        <v>0</v>
      </c>
      <c r="N46" s="173">
        <v>-0.05785284228045384</v>
      </c>
      <c r="O46" s="173">
        <v>10535.99498021603</v>
      </c>
    </row>
    <row r="47" spans="2:15" s="180" customFormat="1" ht="12" customHeight="1">
      <c r="B47" s="327"/>
      <c r="C47" s="327"/>
      <c r="D47" s="327"/>
      <c r="E47" s="327" t="s">
        <v>495</v>
      </c>
      <c r="F47" s="327" t="s">
        <v>476</v>
      </c>
      <c r="G47" s="327"/>
      <c r="H47" s="327"/>
      <c r="I47" s="173"/>
      <c r="J47" s="173">
        <v>0</v>
      </c>
      <c r="K47" s="173">
        <v>0</v>
      </c>
      <c r="L47" s="173">
        <v>0</v>
      </c>
      <c r="M47" s="173">
        <v>0</v>
      </c>
      <c r="N47" s="173">
        <v>0</v>
      </c>
      <c r="O47" s="173">
        <v>0</v>
      </c>
    </row>
    <row r="48" spans="2:15" s="180" customFormat="1" ht="12" customHeight="1">
      <c r="B48" s="327"/>
      <c r="C48" s="327"/>
      <c r="D48" s="327"/>
      <c r="E48" s="327"/>
      <c r="F48" s="327" t="s">
        <v>496</v>
      </c>
      <c r="G48" s="327" t="s">
        <v>497</v>
      </c>
      <c r="H48" s="327"/>
      <c r="I48" s="173"/>
      <c r="J48" s="173">
        <v>0</v>
      </c>
      <c r="K48" s="173">
        <v>0</v>
      </c>
      <c r="L48" s="173">
        <v>0</v>
      </c>
      <c r="M48" s="173">
        <v>0</v>
      </c>
      <c r="N48" s="173">
        <v>0</v>
      </c>
      <c r="O48" s="173">
        <v>0</v>
      </c>
    </row>
    <row r="49" spans="2:15" s="180" customFormat="1" ht="12" customHeight="1">
      <c r="B49" s="327"/>
      <c r="C49" s="327"/>
      <c r="D49" s="327"/>
      <c r="E49" s="327"/>
      <c r="F49" s="327" t="s">
        <v>498</v>
      </c>
      <c r="G49" s="327" t="s">
        <v>499</v>
      </c>
      <c r="H49" s="327"/>
      <c r="I49" s="173"/>
      <c r="J49" s="173">
        <v>0</v>
      </c>
      <c r="K49" s="173">
        <v>0</v>
      </c>
      <c r="L49" s="173">
        <v>0</v>
      </c>
      <c r="M49" s="173">
        <v>0</v>
      </c>
      <c r="N49" s="173">
        <v>0</v>
      </c>
      <c r="O49" s="173">
        <v>0</v>
      </c>
    </row>
    <row r="50" spans="2:15" s="180" customFormat="1" ht="12" customHeight="1">
      <c r="B50" s="327"/>
      <c r="C50" s="327"/>
      <c r="D50" s="327"/>
      <c r="E50" s="327" t="s">
        <v>500</v>
      </c>
      <c r="F50" s="327" t="s">
        <v>113</v>
      </c>
      <c r="G50" s="327"/>
      <c r="H50" s="327"/>
      <c r="I50" s="173"/>
      <c r="J50" s="173">
        <v>8035.125931676144</v>
      </c>
      <c r="K50" s="173">
        <v>2500.9269013821677</v>
      </c>
      <c r="L50" s="173">
        <v>0</v>
      </c>
      <c r="M50" s="173">
        <v>0</v>
      </c>
      <c r="N50" s="173">
        <v>-0.05785284228045384</v>
      </c>
      <c r="O50" s="173">
        <v>10535.99498021603</v>
      </c>
    </row>
    <row r="51" spans="2:15" s="180" customFormat="1" ht="12" customHeight="1">
      <c r="B51" s="327"/>
      <c r="C51" s="327"/>
      <c r="D51" s="327"/>
      <c r="E51" s="327"/>
      <c r="F51" s="327" t="s">
        <v>501</v>
      </c>
      <c r="G51" s="327" t="s">
        <v>497</v>
      </c>
      <c r="H51" s="327"/>
      <c r="I51" s="173"/>
      <c r="J51" s="173"/>
      <c r="K51" s="173"/>
      <c r="L51" s="173"/>
      <c r="M51" s="173"/>
      <c r="N51" s="173"/>
      <c r="O51" s="173"/>
    </row>
    <row r="52" spans="2:15" s="180" customFormat="1" ht="12" customHeight="1">
      <c r="B52" s="327"/>
      <c r="C52" s="327"/>
      <c r="D52" s="327"/>
      <c r="E52" s="327"/>
      <c r="F52" s="327" t="s">
        <v>502</v>
      </c>
      <c r="G52" s="327" t="s">
        <v>499</v>
      </c>
      <c r="H52" s="327"/>
      <c r="I52" s="173"/>
      <c r="J52" s="173">
        <v>8035.125931676144</v>
      </c>
      <c r="K52" s="173">
        <v>2500.9269013821677</v>
      </c>
      <c r="L52" s="173">
        <v>0</v>
      </c>
      <c r="M52" s="173">
        <v>0</v>
      </c>
      <c r="N52" s="173">
        <v>-0.05785284228045384</v>
      </c>
      <c r="O52" s="173">
        <v>10535.99498021603</v>
      </c>
    </row>
    <row r="53" spans="2:15" s="180" customFormat="1" ht="12" customHeight="1">
      <c r="B53" s="327"/>
      <c r="C53" s="327"/>
      <c r="D53" s="327"/>
      <c r="E53" s="327"/>
      <c r="F53" s="327"/>
      <c r="G53" s="327" t="s">
        <v>503</v>
      </c>
      <c r="H53" s="327" t="s">
        <v>61</v>
      </c>
      <c r="I53" s="173"/>
      <c r="J53" s="331">
        <v>1305</v>
      </c>
      <c r="K53" s="331">
        <v>-508.13573325021946</v>
      </c>
      <c r="L53" s="331">
        <v>0</v>
      </c>
      <c r="M53" s="331">
        <v>0</v>
      </c>
      <c r="N53" s="331">
        <v>0.0004799240712145547</v>
      </c>
      <c r="O53" s="331">
        <v>796.8647466738518</v>
      </c>
    </row>
    <row r="54" spans="2:15" s="180" customFormat="1" ht="12" customHeight="1">
      <c r="B54" s="327"/>
      <c r="C54" s="327"/>
      <c r="D54" s="327"/>
      <c r="E54" s="327"/>
      <c r="F54" s="327"/>
      <c r="G54" s="327" t="s">
        <v>504</v>
      </c>
      <c r="H54" s="327" t="s">
        <v>62</v>
      </c>
      <c r="I54" s="173"/>
      <c r="J54" s="331">
        <v>6730.125931676144</v>
      </c>
      <c r="K54" s="331">
        <v>3009.062634632387</v>
      </c>
      <c r="L54" s="331">
        <v>0</v>
      </c>
      <c r="M54" s="331">
        <v>0</v>
      </c>
      <c r="N54" s="331">
        <v>-0.0583327663516684</v>
      </c>
      <c r="O54" s="331">
        <v>9739.130233542179</v>
      </c>
    </row>
    <row r="55" spans="2:15" s="180" customFormat="1" ht="12" customHeight="1">
      <c r="B55" s="327"/>
      <c r="C55" s="327"/>
      <c r="D55" s="327" t="s">
        <v>224</v>
      </c>
      <c r="E55" s="327" t="s">
        <v>22</v>
      </c>
      <c r="F55" s="327"/>
      <c r="G55" s="327"/>
      <c r="H55" s="327"/>
      <c r="I55" s="173"/>
      <c r="J55" s="173">
        <v>1004.610434</v>
      </c>
      <c r="K55" s="173">
        <v>727.61258428</v>
      </c>
      <c r="L55" s="173">
        <v>0</v>
      </c>
      <c r="M55" s="173">
        <v>-1.7248600000003875</v>
      </c>
      <c r="N55" s="173">
        <v>0.003847000000331502</v>
      </c>
      <c r="O55" s="173">
        <v>1730.50200528</v>
      </c>
    </row>
    <row r="56" spans="2:15" s="180" customFormat="1" ht="12" customHeight="1">
      <c r="B56" s="327"/>
      <c r="C56" s="327"/>
      <c r="D56" s="327"/>
      <c r="E56" s="327" t="s">
        <v>505</v>
      </c>
      <c r="F56" s="327" t="s">
        <v>110</v>
      </c>
      <c r="G56" s="327"/>
      <c r="H56" s="327"/>
      <c r="I56" s="173"/>
      <c r="J56" s="173">
        <v>0</v>
      </c>
      <c r="K56" s="173">
        <v>0</v>
      </c>
      <c r="L56" s="173">
        <v>0</v>
      </c>
      <c r="M56" s="173">
        <v>0</v>
      </c>
      <c r="N56" s="173">
        <v>0</v>
      </c>
      <c r="O56" s="173">
        <v>0</v>
      </c>
    </row>
    <row r="57" spans="2:15" s="180" customFormat="1" ht="12" customHeight="1">
      <c r="B57" s="327"/>
      <c r="C57" s="327"/>
      <c r="D57" s="327"/>
      <c r="E57" s="327"/>
      <c r="F57" s="327" t="s">
        <v>506</v>
      </c>
      <c r="G57" s="327" t="s">
        <v>497</v>
      </c>
      <c r="H57" s="327"/>
      <c r="I57" s="173"/>
      <c r="J57" s="173">
        <v>0</v>
      </c>
      <c r="K57" s="173">
        <v>0</v>
      </c>
      <c r="L57" s="173">
        <v>0</v>
      </c>
      <c r="M57" s="173">
        <v>0</v>
      </c>
      <c r="N57" s="173">
        <v>0</v>
      </c>
      <c r="O57" s="173">
        <v>0</v>
      </c>
    </row>
    <row r="58" spans="2:15" s="180" customFormat="1" ht="12" customHeight="1">
      <c r="B58" s="327"/>
      <c r="C58" s="327"/>
      <c r="D58" s="327"/>
      <c r="E58" s="327"/>
      <c r="F58" s="327" t="s">
        <v>507</v>
      </c>
      <c r="G58" s="327" t="s">
        <v>499</v>
      </c>
      <c r="H58" s="327"/>
      <c r="I58" s="173"/>
      <c r="J58" s="173">
        <v>0</v>
      </c>
      <c r="K58" s="173">
        <v>0</v>
      </c>
      <c r="L58" s="173">
        <v>0</v>
      </c>
      <c r="M58" s="173">
        <v>0</v>
      </c>
      <c r="N58" s="173">
        <v>0</v>
      </c>
      <c r="O58" s="173">
        <v>0</v>
      </c>
    </row>
    <row r="59" spans="2:15" s="180" customFormat="1" ht="12" customHeight="1">
      <c r="B59" s="327"/>
      <c r="C59" s="327"/>
      <c r="D59" s="327"/>
      <c r="E59" s="327" t="s">
        <v>508</v>
      </c>
      <c r="F59" s="327" t="s">
        <v>476</v>
      </c>
      <c r="G59" s="327"/>
      <c r="H59" s="327"/>
      <c r="I59" s="173"/>
      <c r="J59" s="173">
        <v>0</v>
      </c>
      <c r="K59" s="173">
        <v>0</v>
      </c>
      <c r="L59" s="173">
        <v>0</v>
      </c>
      <c r="M59" s="173">
        <v>0</v>
      </c>
      <c r="N59" s="173">
        <v>0</v>
      </c>
      <c r="O59" s="173">
        <v>0</v>
      </c>
    </row>
    <row r="60" spans="2:15" s="180" customFormat="1" ht="12" customHeight="1">
      <c r="B60" s="327"/>
      <c r="C60" s="327"/>
      <c r="D60" s="327"/>
      <c r="E60" s="327"/>
      <c r="F60" s="327" t="s">
        <v>509</v>
      </c>
      <c r="G60" s="327" t="s">
        <v>497</v>
      </c>
      <c r="H60" s="327"/>
      <c r="I60" s="173"/>
      <c r="J60" s="173">
        <v>0</v>
      </c>
      <c r="K60" s="173">
        <v>0</v>
      </c>
      <c r="L60" s="173">
        <v>0</v>
      </c>
      <c r="M60" s="173">
        <v>0</v>
      </c>
      <c r="N60" s="173">
        <v>0</v>
      </c>
      <c r="O60" s="173">
        <v>0</v>
      </c>
    </row>
    <row r="61" spans="2:15" s="180" customFormat="1" ht="12" customHeight="1">
      <c r="B61" s="327"/>
      <c r="C61" s="327"/>
      <c r="D61" s="327"/>
      <c r="E61" s="327"/>
      <c r="F61" s="327" t="s">
        <v>510</v>
      </c>
      <c r="G61" s="327" t="s">
        <v>499</v>
      </c>
      <c r="H61" s="327"/>
      <c r="I61" s="173"/>
      <c r="J61" s="173">
        <v>0</v>
      </c>
      <c r="K61" s="173">
        <v>0</v>
      </c>
      <c r="L61" s="173">
        <v>0</v>
      </c>
      <c r="M61" s="173">
        <v>0</v>
      </c>
      <c r="N61" s="173">
        <v>0</v>
      </c>
      <c r="O61" s="173">
        <v>0</v>
      </c>
    </row>
    <row r="62" spans="2:15" s="180" customFormat="1" ht="12" customHeight="1">
      <c r="B62" s="327"/>
      <c r="C62" s="327"/>
      <c r="D62" s="327"/>
      <c r="E62" s="327" t="s">
        <v>511</v>
      </c>
      <c r="F62" s="327" t="s">
        <v>112</v>
      </c>
      <c r="G62" s="327"/>
      <c r="H62" s="327"/>
      <c r="I62" s="173"/>
      <c r="J62" s="173">
        <v>982.6700370000001</v>
      </c>
      <c r="K62" s="173">
        <v>725.229984</v>
      </c>
      <c r="L62" s="173">
        <v>0</v>
      </c>
      <c r="M62" s="173">
        <v>-1.7248600000003875</v>
      </c>
      <c r="N62" s="173">
        <v>0.003847000000331502</v>
      </c>
      <c r="O62" s="173">
        <v>1706.179008</v>
      </c>
    </row>
    <row r="63" spans="2:15" s="180" customFormat="1" ht="12" customHeight="1">
      <c r="B63" s="327"/>
      <c r="C63" s="327"/>
      <c r="D63" s="327"/>
      <c r="E63" s="327"/>
      <c r="F63" s="327" t="s">
        <v>512</v>
      </c>
      <c r="G63" s="327" t="s">
        <v>497</v>
      </c>
      <c r="H63" s="327"/>
      <c r="I63" s="173"/>
      <c r="J63" s="173">
        <v>298.95976956314985</v>
      </c>
      <c r="K63" s="173">
        <v>221.85068634918414</v>
      </c>
      <c r="L63" s="173">
        <v>0</v>
      </c>
      <c r="M63" s="173">
        <v>-1.7564769039372436</v>
      </c>
      <c r="N63" s="173">
        <v>0.020444612360864756</v>
      </c>
      <c r="O63" s="173">
        <v>519.0744236207576</v>
      </c>
    </row>
    <row r="64" spans="2:15" s="180" customFormat="1" ht="12" customHeight="1">
      <c r="B64" s="327"/>
      <c r="C64" s="327"/>
      <c r="D64" s="327"/>
      <c r="E64" s="327"/>
      <c r="F64" s="327" t="s">
        <v>513</v>
      </c>
      <c r="G64" s="327" t="s">
        <v>499</v>
      </c>
      <c r="H64" s="327"/>
      <c r="I64" s="173"/>
      <c r="J64" s="173">
        <v>683.7102674368502</v>
      </c>
      <c r="K64" s="173">
        <v>503.37929765081583</v>
      </c>
      <c r="L64" s="173">
        <v>0</v>
      </c>
      <c r="M64" s="173">
        <v>0.03161690393685601</v>
      </c>
      <c r="N64" s="173">
        <v>-0.016597612360533254</v>
      </c>
      <c r="O64" s="173">
        <v>1187.1045843792424</v>
      </c>
    </row>
    <row r="65" spans="1:15" ht="12" customHeight="1">
      <c r="A65" s="186"/>
      <c r="B65" s="186"/>
      <c r="C65" s="186"/>
      <c r="D65" s="186"/>
      <c r="E65" s="186" t="s">
        <v>514</v>
      </c>
      <c r="F65" s="181" t="s">
        <v>113</v>
      </c>
      <c r="G65" s="181"/>
      <c r="H65" s="181"/>
      <c r="I65" s="181"/>
      <c r="J65" s="181">
        <v>21.940397</v>
      </c>
      <c r="K65" s="181">
        <v>2.3826002799999912</v>
      </c>
      <c r="L65" s="181">
        <v>0</v>
      </c>
      <c r="M65" s="181">
        <v>0</v>
      </c>
      <c r="N65" s="181">
        <v>0</v>
      </c>
      <c r="O65" s="181">
        <v>24.322997279999996</v>
      </c>
    </row>
    <row r="66" spans="2:15" s="180" customFormat="1" ht="12" customHeight="1">
      <c r="B66" s="327"/>
      <c r="C66" s="327"/>
      <c r="D66" s="327"/>
      <c r="E66" s="327"/>
      <c r="F66" s="327" t="s">
        <v>515</v>
      </c>
      <c r="G66" s="327" t="s">
        <v>497</v>
      </c>
      <c r="H66" s="327"/>
      <c r="I66" s="173"/>
      <c r="J66" s="173"/>
      <c r="K66" s="173"/>
      <c r="L66" s="173"/>
      <c r="M66" s="173"/>
      <c r="N66" s="173"/>
      <c r="O66" s="173"/>
    </row>
    <row r="67" spans="2:15" s="180" customFormat="1" ht="12" customHeight="1">
      <c r="B67" s="327"/>
      <c r="C67" s="327"/>
      <c r="D67" s="327"/>
      <c r="E67" s="327"/>
      <c r="F67" s="327" t="s">
        <v>516</v>
      </c>
      <c r="G67" s="327" t="s">
        <v>499</v>
      </c>
      <c r="H67" s="327"/>
      <c r="I67" s="173"/>
      <c r="J67" s="173">
        <v>21.940397</v>
      </c>
      <c r="K67" s="173">
        <v>2.3826002799999912</v>
      </c>
      <c r="L67" s="173">
        <v>0</v>
      </c>
      <c r="M67" s="173">
        <v>0</v>
      </c>
      <c r="N67" s="173">
        <v>0</v>
      </c>
      <c r="O67" s="173">
        <v>24.322997279999996</v>
      </c>
    </row>
    <row r="68" spans="2:15" s="180" customFormat="1" ht="12" customHeight="1">
      <c r="B68" s="327"/>
      <c r="C68" s="327"/>
      <c r="D68" s="327" t="s">
        <v>225</v>
      </c>
      <c r="E68" s="327" t="s">
        <v>23</v>
      </c>
      <c r="F68" s="327"/>
      <c r="G68" s="327"/>
      <c r="H68" s="327"/>
      <c r="I68" s="173"/>
      <c r="J68" s="173">
        <v>9893.422272</v>
      </c>
      <c r="K68" s="173">
        <v>8399.811903021608</v>
      </c>
      <c r="L68" s="173">
        <v>162.56551279023952</v>
      </c>
      <c r="M68" s="173">
        <v>149.75757994027379</v>
      </c>
      <c r="N68" s="173">
        <v>0.012375967879828309</v>
      </c>
      <c r="O68" s="173">
        <v>18605.569643720002</v>
      </c>
    </row>
    <row r="69" spans="2:15" s="180" customFormat="1" ht="12" customHeight="1">
      <c r="B69" s="327"/>
      <c r="C69" s="327"/>
      <c r="D69" s="327"/>
      <c r="E69" s="327" t="s">
        <v>517</v>
      </c>
      <c r="F69" s="327" t="s">
        <v>110</v>
      </c>
      <c r="G69" s="327"/>
      <c r="H69" s="327"/>
      <c r="I69" s="173"/>
      <c r="J69" s="173"/>
      <c r="K69" s="173"/>
      <c r="L69" s="173"/>
      <c r="M69" s="173"/>
      <c r="N69" s="173"/>
      <c r="O69" s="173"/>
    </row>
    <row r="70" spans="2:15" s="180" customFormat="1" ht="12" customHeight="1">
      <c r="B70" s="327"/>
      <c r="C70" s="327"/>
      <c r="D70" s="327"/>
      <c r="E70" s="327" t="s">
        <v>518</v>
      </c>
      <c r="F70" s="327" t="s">
        <v>476</v>
      </c>
      <c r="G70" s="327"/>
      <c r="H70" s="327"/>
      <c r="I70" s="173"/>
      <c r="J70" s="173">
        <v>590.926707173731</v>
      </c>
      <c r="K70" s="173">
        <v>5467.9653868099995</v>
      </c>
      <c r="L70" s="173">
        <v>162.56551279023952</v>
      </c>
      <c r="M70" s="173">
        <v>66.7</v>
      </c>
      <c r="N70" s="173">
        <v>0.00041694602930419933</v>
      </c>
      <c r="O70" s="173">
        <v>6288.15802372</v>
      </c>
    </row>
    <row r="71" spans="2:15" s="180" customFormat="1" ht="12" customHeight="1">
      <c r="B71" s="327"/>
      <c r="C71" s="327"/>
      <c r="D71" s="327"/>
      <c r="E71" s="327" t="s">
        <v>519</v>
      </c>
      <c r="F71" s="327" t="s">
        <v>112</v>
      </c>
      <c r="G71" s="327"/>
      <c r="H71" s="327"/>
      <c r="I71" s="173"/>
      <c r="J71" s="173">
        <v>2031.422272</v>
      </c>
      <c r="K71" s="173">
        <v>1112.590052</v>
      </c>
      <c r="L71" s="173">
        <v>0</v>
      </c>
      <c r="M71" s="173">
        <v>37.574083</v>
      </c>
      <c r="N71" s="173">
        <v>0.025212999999753904</v>
      </c>
      <c r="O71" s="173">
        <v>3181.61162</v>
      </c>
    </row>
    <row r="72" spans="2:15" s="180" customFormat="1" ht="12" customHeight="1">
      <c r="B72" s="327"/>
      <c r="C72" s="327"/>
      <c r="D72" s="327"/>
      <c r="E72" s="327" t="s">
        <v>520</v>
      </c>
      <c r="F72" s="327" t="s">
        <v>113</v>
      </c>
      <c r="G72" s="327"/>
      <c r="H72" s="327"/>
      <c r="I72" s="173"/>
      <c r="J72" s="173">
        <v>7271.073292826269</v>
      </c>
      <c r="K72" s="173">
        <v>1819.2564642116074</v>
      </c>
      <c r="L72" s="173">
        <v>0</v>
      </c>
      <c r="M72" s="173">
        <v>45.48349694027378</v>
      </c>
      <c r="N72" s="173">
        <v>-0.013253978149229795</v>
      </c>
      <c r="O72" s="173">
        <v>9135.8</v>
      </c>
    </row>
    <row r="73" spans="2:15" s="180" customFormat="1" ht="12" customHeight="1">
      <c r="B73" s="327"/>
      <c r="C73" s="327"/>
      <c r="D73" s="327"/>
      <c r="E73" s="327"/>
      <c r="F73" s="327" t="s">
        <v>521</v>
      </c>
      <c r="G73" s="327" t="s">
        <v>61</v>
      </c>
      <c r="H73" s="327"/>
      <c r="I73" s="173"/>
      <c r="J73" s="173">
        <v>725.405</v>
      </c>
      <c r="K73" s="173">
        <v>1221.78</v>
      </c>
      <c r="L73" s="173">
        <v>0</v>
      </c>
      <c r="M73" s="173">
        <v>0</v>
      </c>
      <c r="N73" s="173">
        <v>0</v>
      </c>
      <c r="O73" s="173">
        <v>1947.185</v>
      </c>
    </row>
    <row r="74" spans="2:15" s="180" customFormat="1" ht="12" customHeight="1">
      <c r="B74" s="327"/>
      <c r="C74" s="327"/>
      <c r="D74" s="327"/>
      <c r="E74" s="327"/>
      <c r="F74" s="327" t="s">
        <v>522</v>
      </c>
      <c r="G74" s="327" t="s">
        <v>62</v>
      </c>
      <c r="H74" s="327"/>
      <c r="I74" s="173"/>
      <c r="J74" s="173">
        <v>6545.668292826269</v>
      </c>
      <c r="K74" s="173">
        <v>597.4764642116074</v>
      </c>
      <c r="L74" s="173">
        <v>0</v>
      </c>
      <c r="M74" s="173">
        <v>45.48349694027378</v>
      </c>
      <c r="N74" s="173">
        <v>-0.013253978149229795</v>
      </c>
      <c r="O74" s="173">
        <v>7188.615000000001</v>
      </c>
    </row>
    <row r="75" spans="2:15" s="180" customFormat="1" ht="12" customHeight="1">
      <c r="B75" s="327"/>
      <c r="C75" s="327"/>
      <c r="D75" s="327" t="s">
        <v>226</v>
      </c>
      <c r="E75" s="327" t="s">
        <v>24</v>
      </c>
      <c r="F75" s="327"/>
      <c r="G75" s="327"/>
      <c r="H75" s="327"/>
      <c r="I75" s="173"/>
      <c r="J75" s="173">
        <v>355.448</v>
      </c>
      <c r="K75" s="173">
        <v>0</v>
      </c>
      <c r="L75" s="173">
        <v>0</v>
      </c>
      <c r="M75" s="173">
        <v>2.854000000000034</v>
      </c>
      <c r="N75" s="173">
        <v>0</v>
      </c>
      <c r="O75" s="173">
        <v>358.302</v>
      </c>
    </row>
    <row r="76" spans="2:15" s="180" customFormat="1" ht="12" customHeight="1">
      <c r="B76" s="327"/>
      <c r="C76" s="327"/>
      <c r="D76" s="327"/>
      <c r="E76" s="327" t="s">
        <v>227</v>
      </c>
      <c r="F76" s="327" t="s">
        <v>110</v>
      </c>
      <c r="G76" s="327"/>
      <c r="H76" s="327"/>
      <c r="I76" s="173"/>
      <c r="J76" s="173">
        <v>247.648</v>
      </c>
      <c r="K76" s="173">
        <v>0</v>
      </c>
      <c r="L76" s="173">
        <v>0</v>
      </c>
      <c r="M76" s="173">
        <v>2.854000000000034</v>
      </c>
      <c r="N76" s="173">
        <v>0</v>
      </c>
      <c r="O76" s="173">
        <v>250.502</v>
      </c>
    </row>
    <row r="77" spans="2:15" s="180" customFormat="1" ht="12" customHeight="1">
      <c r="B77" s="327"/>
      <c r="C77" s="327"/>
      <c r="D77" s="327"/>
      <c r="E77" s="327"/>
      <c r="F77" s="327" t="s">
        <v>523</v>
      </c>
      <c r="G77" s="327" t="s">
        <v>497</v>
      </c>
      <c r="H77" s="327"/>
      <c r="I77" s="173"/>
      <c r="J77" s="173">
        <v>247.648</v>
      </c>
      <c r="K77" s="173">
        <v>0</v>
      </c>
      <c r="L77" s="173">
        <v>0</v>
      </c>
      <c r="M77" s="173">
        <v>2.854000000000034</v>
      </c>
      <c r="N77" s="173">
        <v>0</v>
      </c>
      <c r="O77" s="173">
        <v>250.502</v>
      </c>
    </row>
    <row r="78" spans="2:15" s="180" customFormat="1" ht="12" customHeight="1">
      <c r="B78" s="327"/>
      <c r="C78" s="327"/>
      <c r="D78" s="327"/>
      <c r="E78" s="327"/>
      <c r="F78" s="327" t="s">
        <v>524</v>
      </c>
      <c r="G78" s="327" t="s">
        <v>499</v>
      </c>
      <c r="H78" s="327"/>
      <c r="I78" s="173"/>
      <c r="J78" s="173">
        <v>0</v>
      </c>
      <c r="K78" s="173">
        <v>0</v>
      </c>
      <c r="L78" s="173">
        <v>0</v>
      </c>
      <c r="M78" s="173">
        <v>0</v>
      </c>
      <c r="N78" s="173">
        <v>0</v>
      </c>
      <c r="O78" s="173">
        <v>0</v>
      </c>
    </row>
    <row r="79" spans="2:15" s="180" customFormat="1" ht="12" customHeight="1">
      <c r="B79" s="327"/>
      <c r="C79" s="327"/>
      <c r="D79" s="327"/>
      <c r="E79" s="327" t="s">
        <v>228</v>
      </c>
      <c r="F79" s="327" t="s">
        <v>476</v>
      </c>
      <c r="G79" s="327"/>
      <c r="H79" s="327"/>
      <c r="I79" s="173"/>
      <c r="J79" s="173">
        <v>107.8</v>
      </c>
      <c r="K79" s="173">
        <v>0</v>
      </c>
      <c r="L79" s="173">
        <v>0</v>
      </c>
      <c r="M79" s="173">
        <v>0</v>
      </c>
      <c r="N79" s="173">
        <v>0</v>
      </c>
      <c r="O79" s="173">
        <v>107.8</v>
      </c>
    </row>
    <row r="80" spans="2:15" s="180" customFormat="1" ht="12" customHeight="1">
      <c r="B80" s="327"/>
      <c r="C80" s="327"/>
      <c r="D80" s="327"/>
      <c r="E80" s="327"/>
      <c r="F80" s="327" t="s">
        <v>525</v>
      </c>
      <c r="G80" s="327" t="s">
        <v>497</v>
      </c>
      <c r="H80" s="327"/>
      <c r="I80" s="173"/>
      <c r="J80" s="173">
        <v>107.8</v>
      </c>
      <c r="K80" s="173">
        <v>0</v>
      </c>
      <c r="L80" s="173">
        <v>0</v>
      </c>
      <c r="M80" s="173">
        <v>0</v>
      </c>
      <c r="N80" s="173">
        <v>0</v>
      </c>
      <c r="O80" s="173">
        <v>107.8</v>
      </c>
    </row>
    <row r="81" spans="2:15" s="180" customFormat="1" ht="12" customHeight="1">
      <c r="B81" s="327"/>
      <c r="C81" s="327"/>
      <c r="D81" s="327"/>
      <c r="E81" s="327"/>
      <c r="F81" s="327" t="s">
        <v>526</v>
      </c>
      <c r="G81" s="327" t="s">
        <v>499</v>
      </c>
      <c r="H81" s="327"/>
      <c r="I81" s="173"/>
      <c r="J81" s="173">
        <v>0</v>
      </c>
      <c r="K81" s="173">
        <v>0</v>
      </c>
      <c r="L81" s="173">
        <v>0</v>
      </c>
      <c r="M81" s="173">
        <v>0</v>
      </c>
      <c r="N81" s="173">
        <v>0</v>
      </c>
      <c r="O81" s="173">
        <v>0</v>
      </c>
    </row>
    <row r="82" spans="2:15" s="180" customFormat="1" ht="12" customHeight="1">
      <c r="B82" s="327"/>
      <c r="C82" s="327"/>
      <c r="D82" s="327"/>
      <c r="E82" s="327" t="s">
        <v>527</v>
      </c>
      <c r="F82" s="327" t="s">
        <v>112</v>
      </c>
      <c r="G82" s="327"/>
      <c r="H82" s="327"/>
      <c r="I82" s="173"/>
      <c r="J82" s="173">
        <v>0</v>
      </c>
      <c r="K82" s="173">
        <v>0</v>
      </c>
      <c r="L82" s="173">
        <v>0</v>
      </c>
      <c r="M82" s="173">
        <v>0</v>
      </c>
      <c r="N82" s="173">
        <v>0</v>
      </c>
      <c r="O82" s="173">
        <v>0</v>
      </c>
    </row>
    <row r="83" spans="2:15" s="180" customFormat="1" ht="12" customHeight="1">
      <c r="B83" s="327"/>
      <c r="C83" s="327"/>
      <c r="D83" s="327"/>
      <c r="E83" s="327"/>
      <c r="F83" s="327" t="s">
        <v>528</v>
      </c>
      <c r="G83" s="327" t="s">
        <v>497</v>
      </c>
      <c r="H83" s="327"/>
      <c r="I83" s="173"/>
      <c r="J83" s="173">
        <v>0</v>
      </c>
      <c r="K83" s="173">
        <v>0</v>
      </c>
      <c r="L83" s="173">
        <v>0</v>
      </c>
      <c r="M83" s="173">
        <v>0</v>
      </c>
      <c r="N83" s="173">
        <v>0</v>
      </c>
      <c r="O83" s="173">
        <v>0</v>
      </c>
    </row>
    <row r="84" spans="2:15" s="180" customFormat="1" ht="12" customHeight="1">
      <c r="B84" s="327"/>
      <c r="C84" s="327"/>
      <c r="D84" s="327"/>
      <c r="E84" s="327"/>
      <c r="F84" s="327" t="s">
        <v>529</v>
      </c>
      <c r="G84" s="327" t="s">
        <v>499</v>
      </c>
      <c r="H84" s="327"/>
      <c r="I84" s="173"/>
      <c r="J84" s="173">
        <v>0</v>
      </c>
      <c r="K84" s="173">
        <v>0</v>
      </c>
      <c r="L84" s="173">
        <v>0</v>
      </c>
      <c r="M84" s="173">
        <v>0</v>
      </c>
      <c r="N84" s="173">
        <v>0</v>
      </c>
      <c r="O84" s="173">
        <v>0</v>
      </c>
    </row>
    <row r="85" spans="2:15" s="180" customFormat="1" ht="12" customHeight="1">
      <c r="B85" s="327"/>
      <c r="C85" s="327"/>
      <c r="D85" s="327"/>
      <c r="E85" s="327" t="s">
        <v>530</v>
      </c>
      <c r="F85" s="327" t="s">
        <v>113</v>
      </c>
      <c r="G85" s="327"/>
      <c r="H85" s="327"/>
      <c r="I85" s="173"/>
      <c r="J85" s="173"/>
      <c r="K85" s="173"/>
      <c r="L85" s="173"/>
      <c r="M85" s="173"/>
      <c r="N85" s="173"/>
      <c r="O85" s="173"/>
    </row>
    <row r="86" spans="2:15" s="180" customFormat="1" ht="12" customHeight="1">
      <c r="B86" s="327"/>
      <c r="C86" s="327"/>
      <c r="D86" s="327"/>
      <c r="E86" s="327"/>
      <c r="F86" s="327" t="s">
        <v>531</v>
      </c>
      <c r="G86" s="327" t="s">
        <v>497</v>
      </c>
      <c r="H86" s="327"/>
      <c r="I86" s="173"/>
      <c r="J86" s="173"/>
      <c r="K86" s="173"/>
      <c r="L86" s="173"/>
      <c r="M86" s="173"/>
      <c r="N86" s="173"/>
      <c r="O86" s="173"/>
    </row>
    <row r="87" spans="2:15" s="180" customFormat="1" ht="12" customHeight="1">
      <c r="B87" s="327"/>
      <c r="C87" s="327"/>
      <c r="D87" s="327"/>
      <c r="E87" s="327"/>
      <c r="F87" s="327" t="s">
        <v>532</v>
      </c>
      <c r="G87" s="327" t="s">
        <v>499</v>
      </c>
      <c r="H87" s="327"/>
      <c r="I87" s="173"/>
      <c r="J87" s="173"/>
      <c r="K87" s="173"/>
      <c r="L87" s="173"/>
      <c r="M87" s="173"/>
      <c r="N87" s="173"/>
      <c r="O87" s="173"/>
    </row>
    <row r="88" spans="2:15" s="180" customFormat="1" ht="12" customHeight="1">
      <c r="B88" s="327"/>
      <c r="C88" s="327"/>
      <c r="D88" s="327"/>
      <c r="E88" s="327"/>
      <c r="F88" s="327"/>
      <c r="G88" s="327" t="s">
        <v>533</v>
      </c>
      <c r="H88" s="327" t="s">
        <v>61</v>
      </c>
      <c r="I88" s="173"/>
      <c r="J88" s="173"/>
      <c r="K88" s="173"/>
      <c r="L88" s="173"/>
      <c r="M88" s="173"/>
      <c r="N88" s="173"/>
      <c r="O88" s="173"/>
    </row>
    <row r="89" spans="2:15" s="180" customFormat="1" ht="12" customHeight="1">
      <c r="B89" s="327"/>
      <c r="C89" s="327"/>
      <c r="D89" s="327"/>
      <c r="E89" s="327"/>
      <c r="F89" s="327"/>
      <c r="G89" s="327" t="s">
        <v>534</v>
      </c>
      <c r="H89" s="327" t="s">
        <v>62</v>
      </c>
      <c r="I89" s="173"/>
      <c r="J89" s="173"/>
      <c r="K89" s="173"/>
      <c r="L89" s="173"/>
      <c r="M89" s="173"/>
      <c r="N89" s="173"/>
      <c r="O89" s="173"/>
    </row>
    <row r="90" spans="2:15" s="214" customFormat="1" ht="12" customHeight="1">
      <c r="B90" s="329"/>
      <c r="C90" s="329" t="s">
        <v>64</v>
      </c>
      <c r="D90" s="329" t="s">
        <v>599</v>
      </c>
      <c r="E90" s="329"/>
      <c r="F90" s="329"/>
      <c r="G90" s="329"/>
      <c r="H90" s="329"/>
      <c r="I90" s="330"/>
      <c r="J90" s="330">
        <v>19428.94456314</v>
      </c>
      <c r="K90" s="330">
        <v>-3214.142112086154</v>
      </c>
      <c r="L90" s="330">
        <v>80.0923376740358</v>
      </c>
      <c r="M90" s="330">
        <v>615.2098849921183</v>
      </c>
      <c r="N90" s="330">
        <v>0</v>
      </c>
      <c r="O90" s="330">
        <v>16910.10467372</v>
      </c>
    </row>
    <row r="91" spans="2:15" s="180" customFormat="1" ht="12" customHeight="1">
      <c r="B91" s="327"/>
      <c r="C91" s="327"/>
      <c r="D91" s="327" t="s">
        <v>535</v>
      </c>
      <c r="E91" s="327" t="s">
        <v>66</v>
      </c>
      <c r="F91" s="327"/>
      <c r="G91" s="328"/>
      <c r="H91" s="327"/>
      <c r="I91" s="173"/>
      <c r="J91" s="173">
        <v>4.31958546</v>
      </c>
      <c r="K91" s="173">
        <v>0</v>
      </c>
      <c r="L91" s="173">
        <v>0</v>
      </c>
      <c r="M91" s="173">
        <v>1.1022283799999997</v>
      </c>
      <c r="N91" s="173">
        <v>0</v>
      </c>
      <c r="O91" s="173">
        <v>5.4218138399999996</v>
      </c>
    </row>
    <row r="92" spans="2:15" s="180" customFormat="1" ht="12" customHeight="1">
      <c r="B92" s="327"/>
      <c r="C92" s="327"/>
      <c r="D92" s="327" t="s">
        <v>536</v>
      </c>
      <c r="E92" s="172" t="s">
        <v>67</v>
      </c>
      <c r="F92" s="171"/>
      <c r="G92" s="327"/>
      <c r="H92" s="327"/>
      <c r="I92" s="173"/>
      <c r="J92" s="173">
        <v>54.61213816</v>
      </c>
      <c r="K92" s="173">
        <v>-3.7933044390304076</v>
      </c>
      <c r="L92" s="173">
        <v>0</v>
      </c>
      <c r="M92" s="173">
        <v>2.5945846990304062</v>
      </c>
      <c r="N92" s="173">
        <v>0</v>
      </c>
      <c r="O92" s="173">
        <v>53.41341842</v>
      </c>
    </row>
    <row r="93" spans="2:15" s="180" customFormat="1" ht="12" customHeight="1">
      <c r="B93" s="327"/>
      <c r="C93" s="327"/>
      <c r="D93" s="327" t="s">
        <v>537</v>
      </c>
      <c r="E93" s="172" t="s">
        <v>68</v>
      </c>
      <c r="F93" s="171"/>
      <c r="G93" s="327"/>
      <c r="H93" s="327"/>
      <c r="I93" s="173"/>
      <c r="J93" s="173">
        <v>113.21265280000009</v>
      </c>
      <c r="K93" s="173">
        <v>-29.546368089182806</v>
      </c>
      <c r="L93" s="173">
        <v>0</v>
      </c>
      <c r="M93" s="173">
        <v>4.733954809182691</v>
      </c>
      <c r="N93" s="173">
        <v>0</v>
      </c>
      <c r="O93" s="173">
        <v>88.40023951999997</v>
      </c>
    </row>
    <row r="94" spans="2:15" s="180" customFormat="1" ht="12" customHeight="1">
      <c r="B94" s="327"/>
      <c r="C94" s="327"/>
      <c r="D94" s="327" t="s">
        <v>538</v>
      </c>
      <c r="E94" s="172" t="s">
        <v>69</v>
      </c>
      <c r="F94" s="171"/>
      <c r="G94" s="327"/>
      <c r="H94" s="327"/>
      <c r="I94" s="173"/>
      <c r="J94" s="173">
        <v>19224.92798858</v>
      </c>
      <c r="K94" s="173">
        <v>-3216.54751654794</v>
      </c>
      <c r="L94" s="173">
        <v>80.0923376740358</v>
      </c>
      <c r="M94" s="173">
        <v>606.7791171039042</v>
      </c>
      <c r="N94" s="173">
        <v>0</v>
      </c>
      <c r="O94" s="173">
        <v>16695.25192681</v>
      </c>
    </row>
    <row r="95" spans="2:15" s="180" customFormat="1" ht="12" customHeight="1">
      <c r="B95" s="327"/>
      <c r="C95" s="327"/>
      <c r="D95" s="327"/>
      <c r="E95" s="172" t="s">
        <v>539</v>
      </c>
      <c r="F95" s="171" t="s">
        <v>70</v>
      </c>
      <c r="G95" s="327"/>
      <c r="H95" s="327"/>
      <c r="I95" s="173"/>
      <c r="J95" s="173">
        <v>10772.163818289999</v>
      </c>
      <c r="K95" s="173">
        <v>-3787.3663123371853</v>
      </c>
      <c r="L95" s="173">
        <v>0</v>
      </c>
      <c r="M95" s="173">
        <v>199.3981603271859</v>
      </c>
      <c r="N95" s="173">
        <v>0</v>
      </c>
      <c r="O95" s="173">
        <v>7184.19566628</v>
      </c>
    </row>
    <row r="96" spans="2:15" s="180" customFormat="1" ht="12" customHeight="1">
      <c r="B96" s="327"/>
      <c r="C96" s="327"/>
      <c r="D96" s="327"/>
      <c r="E96" s="171" t="s">
        <v>540</v>
      </c>
      <c r="F96" s="172" t="s">
        <v>71</v>
      </c>
      <c r="G96" s="327"/>
      <c r="H96" s="327"/>
      <c r="I96" s="173"/>
      <c r="J96" s="173">
        <v>8452.76417029</v>
      </c>
      <c r="K96" s="173">
        <v>570.8187957892457</v>
      </c>
      <c r="L96" s="173">
        <v>80.0923376740358</v>
      </c>
      <c r="M96" s="173">
        <v>407.38095677671834</v>
      </c>
      <c r="N96" s="173">
        <v>0</v>
      </c>
      <c r="O96" s="173">
        <v>9511.056260529998</v>
      </c>
    </row>
    <row r="97" spans="2:15" s="180" customFormat="1" ht="12" customHeight="1">
      <c r="B97" s="327"/>
      <c r="C97" s="327"/>
      <c r="D97" s="327" t="s">
        <v>541</v>
      </c>
      <c r="E97" s="171" t="s">
        <v>72</v>
      </c>
      <c r="F97" s="172"/>
      <c r="G97" s="327"/>
      <c r="H97" s="327"/>
      <c r="I97" s="173"/>
      <c r="J97" s="173">
        <v>31.87219814</v>
      </c>
      <c r="K97" s="173">
        <v>35.74507698999895</v>
      </c>
      <c r="L97" s="173">
        <v>0</v>
      </c>
      <c r="M97" s="173">
        <v>9.272582701669307E-13</v>
      </c>
      <c r="N97" s="173">
        <v>0</v>
      </c>
      <c r="O97" s="173">
        <v>67.61727513000001</v>
      </c>
    </row>
    <row r="98" spans="1:15" s="184" customFormat="1" ht="6" customHeight="1">
      <c r="A98" s="180"/>
      <c r="B98" s="327"/>
      <c r="C98" s="327"/>
      <c r="D98" s="327"/>
      <c r="E98" s="171"/>
      <c r="F98" s="172"/>
      <c r="G98" s="327"/>
      <c r="H98" s="327"/>
      <c r="I98" s="173"/>
      <c r="J98" s="173"/>
      <c r="K98" s="173"/>
      <c r="L98" s="173"/>
      <c r="M98" s="173"/>
      <c r="N98" s="173"/>
      <c r="O98" s="173"/>
    </row>
    <row r="99" spans="2:15" s="180" customFormat="1" ht="12" customHeight="1">
      <c r="B99" s="288" t="s">
        <v>675</v>
      </c>
      <c r="C99" s="327"/>
      <c r="D99" s="327"/>
      <c r="E99" s="171"/>
      <c r="F99" s="172"/>
      <c r="G99" s="327"/>
      <c r="H99" s="327"/>
      <c r="I99" s="173"/>
      <c r="J99" s="173"/>
      <c r="K99" s="173"/>
      <c r="L99" s="173"/>
      <c r="M99" s="173"/>
      <c r="N99" s="173"/>
      <c r="O99" s="173"/>
    </row>
    <row r="100" spans="2:15" s="186" customFormat="1" ht="9" customHeight="1">
      <c r="B100" s="313"/>
      <c r="C100" s="174"/>
      <c r="D100" s="174"/>
      <c r="E100" s="174"/>
      <c r="F100" s="174"/>
      <c r="G100" s="174"/>
      <c r="H100" s="174"/>
      <c r="I100" s="174"/>
      <c r="J100" s="174"/>
      <c r="K100" s="314" t="s">
        <v>562</v>
      </c>
      <c r="L100" s="314"/>
      <c r="M100" s="314"/>
      <c r="N100" s="314"/>
      <c r="O100" s="175"/>
    </row>
    <row r="101" spans="6:15" s="186" customFormat="1" ht="23.25" customHeight="1">
      <c r="F101" s="181"/>
      <c r="G101" s="181"/>
      <c r="H101" s="181"/>
      <c r="I101" s="181"/>
      <c r="J101" s="315"/>
      <c r="K101" s="316" t="s">
        <v>591</v>
      </c>
      <c r="L101" s="317"/>
      <c r="M101" s="317"/>
      <c r="N101" s="317"/>
      <c r="O101" s="318"/>
    </row>
    <row r="102" spans="2:15" s="186" customFormat="1" ht="16.5" customHeight="1">
      <c r="B102" s="172" t="s">
        <v>1</v>
      </c>
      <c r="C102" s="176"/>
      <c r="D102" s="176"/>
      <c r="E102" s="176"/>
      <c r="F102" s="180"/>
      <c r="G102" s="180"/>
      <c r="H102" s="180"/>
      <c r="I102" s="180"/>
      <c r="J102" s="319"/>
      <c r="K102" s="320"/>
      <c r="L102" s="321" t="s">
        <v>682</v>
      </c>
      <c r="M102" s="321" t="s">
        <v>683</v>
      </c>
      <c r="N102" s="320" t="s">
        <v>684</v>
      </c>
      <c r="O102" s="180"/>
    </row>
    <row r="103" spans="6:15" s="172" customFormat="1" ht="12" customHeight="1">
      <c r="F103" s="173"/>
      <c r="G103" s="173"/>
      <c r="H103" s="173"/>
      <c r="I103" s="322"/>
      <c r="J103" s="319">
        <v>2006</v>
      </c>
      <c r="K103" s="323" t="s">
        <v>563</v>
      </c>
      <c r="L103" s="324" t="s">
        <v>685</v>
      </c>
      <c r="M103" s="324" t="s">
        <v>686</v>
      </c>
      <c r="N103" s="325" t="s">
        <v>687</v>
      </c>
      <c r="O103" s="172">
        <v>2007</v>
      </c>
    </row>
    <row r="104" spans="2:15" s="186" customFormat="1" ht="9" customHeight="1">
      <c r="B104" s="206"/>
      <c r="C104" s="206"/>
      <c r="D104" s="206"/>
      <c r="E104" s="206"/>
      <c r="F104" s="326"/>
      <c r="G104" s="326"/>
      <c r="H104" s="326"/>
      <c r="I104" s="326"/>
      <c r="J104" s="326"/>
      <c r="K104" s="326"/>
      <c r="L104" s="326"/>
      <c r="M104" s="326"/>
      <c r="N104" s="326"/>
      <c r="O104" s="326"/>
    </row>
    <row r="105" spans="1:16" ht="12" customHeight="1">
      <c r="A105" s="176"/>
      <c r="F105" s="180"/>
      <c r="G105" s="180"/>
      <c r="H105" s="180"/>
      <c r="I105" s="181"/>
      <c r="J105" s="181"/>
      <c r="K105" s="181"/>
      <c r="L105" s="181"/>
      <c r="M105" s="181"/>
      <c r="N105" s="181"/>
      <c r="O105" s="181"/>
      <c r="P105" s="176"/>
    </row>
    <row r="106" spans="2:15" s="180" customFormat="1" ht="12" customHeight="1">
      <c r="B106" s="180" t="s">
        <v>377</v>
      </c>
      <c r="C106" s="180" t="s">
        <v>8</v>
      </c>
      <c r="D106" s="332"/>
      <c r="I106" s="181"/>
      <c r="J106" s="181">
        <v>136956.48886543937</v>
      </c>
      <c r="K106" s="181">
        <v>18761.69867031453</v>
      </c>
      <c r="L106" s="181">
        <v>5904.845821129908</v>
      </c>
      <c r="M106" s="181">
        <v>7904.4170493552065</v>
      </c>
      <c r="N106" s="181">
        <v>-36.034056196270654</v>
      </c>
      <c r="O106" s="181">
        <v>169491.39380072587</v>
      </c>
    </row>
    <row r="107" spans="2:15" s="180" customFormat="1" ht="12" customHeight="1">
      <c r="B107" s="214"/>
      <c r="C107" s="214"/>
      <c r="D107" s="333"/>
      <c r="I107" s="181"/>
      <c r="J107" s="334"/>
      <c r="K107" s="334"/>
      <c r="L107" s="334"/>
      <c r="M107" s="334"/>
      <c r="N107" s="334"/>
      <c r="O107" s="181"/>
    </row>
    <row r="108" spans="3:15" s="214" customFormat="1" ht="12" customHeight="1">
      <c r="C108" s="214" t="s">
        <v>372</v>
      </c>
      <c r="D108" s="214" t="s">
        <v>232</v>
      </c>
      <c r="I108" s="334"/>
      <c r="J108" s="334">
        <v>80501.37568775941</v>
      </c>
      <c r="K108" s="334">
        <v>14457.313148316865</v>
      </c>
      <c r="L108" s="334">
        <v>5092.117535018392</v>
      </c>
      <c r="M108" s="334">
        <v>4802.287548723566</v>
      </c>
      <c r="N108" s="334">
        <v>705.2748730502209</v>
      </c>
      <c r="O108" s="334">
        <v>105558.34624355158</v>
      </c>
    </row>
    <row r="109" spans="4:15" s="180" customFormat="1" ht="12" customHeight="1">
      <c r="D109" s="180" t="s">
        <v>150</v>
      </c>
      <c r="E109" s="180" t="s">
        <v>465</v>
      </c>
      <c r="I109" s="181"/>
      <c r="J109" s="181">
        <v>78113.71702575941</v>
      </c>
      <c r="K109" s="181">
        <v>14476.895049316867</v>
      </c>
      <c r="L109" s="181">
        <v>5092.117535018392</v>
      </c>
      <c r="M109" s="181">
        <v>4766.3861967737885</v>
      </c>
      <c r="N109" s="181">
        <v>-58.5</v>
      </c>
      <c r="O109" s="181">
        <v>102390.59325755158</v>
      </c>
    </row>
    <row r="110" spans="5:15" s="180" customFormat="1" ht="12" customHeight="1">
      <c r="E110" s="180" t="s">
        <v>151</v>
      </c>
      <c r="I110" s="181"/>
      <c r="J110" s="181"/>
      <c r="K110" s="181"/>
      <c r="L110" s="181"/>
      <c r="M110" s="181"/>
      <c r="N110" s="181"/>
      <c r="O110" s="181">
        <v>0</v>
      </c>
    </row>
    <row r="111" spans="5:15" s="180" customFormat="1" ht="12" customHeight="1">
      <c r="E111" s="180" t="s">
        <v>466</v>
      </c>
      <c r="F111" s="180" t="s">
        <v>543</v>
      </c>
      <c r="I111" s="181"/>
      <c r="J111" s="181"/>
      <c r="K111" s="181"/>
      <c r="L111" s="181"/>
      <c r="M111" s="181"/>
      <c r="N111" s="181"/>
      <c r="O111" s="181">
        <v>0</v>
      </c>
    </row>
    <row r="112" spans="5:15" s="180" customFormat="1" ht="12" customHeight="1">
      <c r="E112" s="180" t="s">
        <v>468</v>
      </c>
      <c r="F112" s="180" t="s">
        <v>544</v>
      </c>
      <c r="I112" s="181"/>
      <c r="J112" s="181">
        <v>78113.71702575941</v>
      </c>
      <c r="K112" s="181">
        <v>14476.895049316867</v>
      </c>
      <c r="L112" s="181">
        <v>5092.117535018392</v>
      </c>
      <c r="M112" s="181">
        <v>4766.3861967737885</v>
      </c>
      <c r="N112" s="181">
        <v>-58.5</v>
      </c>
      <c r="O112" s="181">
        <v>102390.59325755158</v>
      </c>
    </row>
    <row r="113" spans="1:16" ht="12" customHeight="1">
      <c r="A113" s="176"/>
      <c r="B113" s="180"/>
      <c r="C113" s="180"/>
      <c r="D113" s="180" t="s">
        <v>154</v>
      </c>
      <c r="E113" s="180" t="s">
        <v>17</v>
      </c>
      <c r="F113" s="180"/>
      <c r="G113" s="180"/>
      <c r="H113" s="180"/>
      <c r="I113" s="181"/>
      <c r="J113" s="181">
        <v>2387.6586620000016</v>
      </c>
      <c r="K113" s="181">
        <v>-19.581901000000244</v>
      </c>
      <c r="L113" s="181">
        <v>0</v>
      </c>
      <c r="M113" s="181">
        <v>35.90135194977766</v>
      </c>
      <c r="N113" s="181">
        <v>763.7748730502209</v>
      </c>
      <c r="O113" s="181">
        <v>3167.752986</v>
      </c>
      <c r="P113" s="176"/>
    </row>
    <row r="114" spans="1:16" ht="12" customHeight="1">
      <c r="A114" s="176"/>
      <c r="B114" s="180"/>
      <c r="C114" s="180"/>
      <c r="D114" s="180"/>
      <c r="E114" s="180" t="s">
        <v>470</v>
      </c>
      <c r="F114" s="180" t="s">
        <v>543</v>
      </c>
      <c r="G114" s="180"/>
      <c r="H114" s="180"/>
      <c r="I114" s="181"/>
      <c r="J114" s="181"/>
      <c r="K114" s="181"/>
      <c r="L114" s="181"/>
      <c r="M114" s="181"/>
      <c r="N114" s="181"/>
      <c r="O114" s="181"/>
      <c r="P114" s="176"/>
    </row>
    <row r="115" spans="1:16" ht="12" customHeight="1">
      <c r="A115" s="176"/>
      <c r="B115" s="180"/>
      <c r="C115" s="180"/>
      <c r="D115" s="180"/>
      <c r="E115" s="180" t="s">
        <v>471</v>
      </c>
      <c r="F115" s="180" t="s">
        <v>544</v>
      </c>
      <c r="G115" s="180"/>
      <c r="H115" s="180"/>
      <c r="I115" s="181"/>
      <c r="J115" s="181">
        <v>2387.6586620000016</v>
      </c>
      <c r="K115" s="181">
        <v>-19.581901000000244</v>
      </c>
      <c r="L115" s="181">
        <v>0</v>
      </c>
      <c r="M115" s="181">
        <v>35.90135194977766</v>
      </c>
      <c r="N115" s="181">
        <v>763.7748730502209</v>
      </c>
      <c r="O115" s="181">
        <v>3167.752986</v>
      </c>
      <c r="P115" s="176"/>
    </row>
    <row r="116" spans="2:15" s="215" customFormat="1" ht="12" customHeight="1">
      <c r="B116" s="214"/>
      <c r="C116" s="214" t="s">
        <v>376</v>
      </c>
      <c r="D116" s="214" t="s">
        <v>74</v>
      </c>
      <c r="E116" s="214"/>
      <c r="F116" s="214"/>
      <c r="G116" s="214"/>
      <c r="H116" s="214"/>
      <c r="I116" s="334"/>
      <c r="J116" s="334">
        <v>19942.99845160572</v>
      </c>
      <c r="K116" s="334">
        <v>-373.32491743809425</v>
      </c>
      <c r="L116" s="334">
        <v>41.36200965265584</v>
      </c>
      <c r="M116" s="334">
        <v>607.2876508069014</v>
      </c>
      <c r="N116" s="334">
        <v>-0.15803082711722993</v>
      </c>
      <c r="O116" s="334">
        <v>20218.165163800062</v>
      </c>
    </row>
    <row r="117" spans="1:16" ht="12" customHeight="1">
      <c r="A117" s="176"/>
      <c r="B117" s="180"/>
      <c r="C117" s="180"/>
      <c r="D117" s="180" t="s">
        <v>545</v>
      </c>
      <c r="E117" s="180" t="s">
        <v>159</v>
      </c>
      <c r="F117" s="180"/>
      <c r="G117" s="180"/>
      <c r="H117" s="180"/>
      <c r="I117" s="181"/>
      <c r="J117" s="181">
        <v>8171.64455766872</v>
      </c>
      <c r="K117" s="181">
        <v>404.072142724962</v>
      </c>
      <c r="L117" s="181">
        <v>134.4490918231014</v>
      </c>
      <c r="M117" s="181">
        <v>607.2876508069014</v>
      </c>
      <c r="N117" s="181">
        <v>0</v>
      </c>
      <c r="O117" s="181">
        <v>9317.453443023685</v>
      </c>
      <c r="P117" s="176"/>
    </row>
    <row r="118" spans="1:16" ht="12" customHeight="1">
      <c r="A118" s="176"/>
      <c r="B118" s="180"/>
      <c r="C118" s="180"/>
      <c r="D118" s="180"/>
      <c r="E118" s="180" t="s">
        <v>474</v>
      </c>
      <c r="F118" s="180" t="s">
        <v>546</v>
      </c>
      <c r="G118" s="180"/>
      <c r="H118" s="180"/>
      <c r="I118" s="181"/>
      <c r="J118" s="181">
        <v>1328.7539128970302</v>
      </c>
      <c r="K118" s="181">
        <v>-39.38582302710396</v>
      </c>
      <c r="L118" s="181">
        <v>-51.252097874058634</v>
      </c>
      <c r="M118" s="181">
        <v>87.92454454904157</v>
      </c>
      <c r="N118" s="335">
        <v>0</v>
      </c>
      <c r="O118" s="181">
        <v>1326.0405365449092</v>
      </c>
      <c r="P118" s="176"/>
    </row>
    <row r="119" spans="1:16" ht="12" customHeight="1">
      <c r="A119" s="176"/>
      <c r="B119" s="180"/>
      <c r="C119" s="180"/>
      <c r="D119" s="180"/>
      <c r="E119" s="180" t="s">
        <v>475</v>
      </c>
      <c r="F119" s="180" t="s">
        <v>113</v>
      </c>
      <c r="G119" s="180"/>
      <c r="H119" s="180"/>
      <c r="I119" s="181"/>
      <c r="J119" s="181">
        <v>6842.89064477169</v>
      </c>
      <c r="K119" s="181">
        <v>443.457965752066</v>
      </c>
      <c r="L119" s="181">
        <v>185.7011896971601</v>
      </c>
      <c r="M119" s="181">
        <v>519.36310625786</v>
      </c>
      <c r="N119" s="181">
        <v>0</v>
      </c>
      <c r="O119" s="181">
        <v>7991.412906478776</v>
      </c>
      <c r="P119" s="176"/>
    </row>
    <row r="120" spans="1:16" ht="12" customHeight="1">
      <c r="A120" s="176"/>
      <c r="B120" s="180"/>
      <c r="C120" s="180"/>
      <c r="D120" s="180" t="s">
        <v>547</v>
      </c>
      <c r="E120" s="180" t="s">
        <v>165</v>
      </c>
      <c r="F120" s="180"/>
      <c r="G120" s="180"/>
      <c r="H120" s="180"/>
      <c r="I120" s="181"/>
      <c r="J120" s="181">
        <v>11771.353893937</v>
      </c>
      <c r="K120" s="181">
        <v>-777.3970601630563</v>
      </c>
      <c r="L120" s="181">
        <v>-93.0870821704456</v>
      </c>
      <c r="M120" s="181">
        <v>0</v>
      </c>
      <c r="N120" s="181">
        <v>-0.15803082711722993</v>
      </c>
      <c r="O120" s="181">
        <v>10900.711720776379</v>
      </c>
      <c r="P120" s="176"/>
    </row>
    <row r="121" spans="1:16" ht="12" customHeight="1">
      <c r="A121" s="176"/>
      <c r="B121" s="180"/>
      <c r="C121" s="180"/>
      <c r="D121" s="180"/>
      <c r="E121" s="180" t="s">
        <v>480</v>
      </c>
      <c r="F121" s="180" t="s">
        <v>481</v>
      </c>
      <c r="G121" s="180"/>
      <c r="H121" s="180"/>
      <c r="I121" s="181"/>
      <c r="J121" s="181">
        <v>11732.753893936999</v>
      </c>
      <c r="K121" s="181">
        <v>-873.2294469630563</v>
      </c>
      <c r="L121" s="181">
        <v>-93.0870821704456</v>
      </c>
      <c r="M121" s="181">
        <v>0</v>
      </c>
      <c r="N121" s="181">
        <v>-0.12564402711721812</v>
      </c>
      <c r="O121" s="181">
        <v>10766.311720776379</v>
      </c>
      <c r="P121" s="176"/>
    </row>
    <row r="122" spans="1:16" ht="12" customHeight="1">
      <c r="A122" s="176"/>
      <c r="B122" s="180"/>
      <c r="C122" s="180"/>
      <c r="D122" s="180"/>
      <c r="E122" s="180"/>
      <c r="F122" s="180" t="s">
        <v>482</v>
      </c>
      <c r="G122" s="180" t="s">
        <v>110</v>
      </c>
      <c r="H122" s="180"/>
      <c r="I122" s="181"/>
      <c r="J122" s="181">
        <v>0</v>
      </c>
      <c r="K122" s="181">
        <v>0</v>
      </c>
      <c r="L122" s="181">
        <v>0</v>
      </c>
      <c r="M122" s="181">
        <v>0</v>
      </c>
      <c r="N122" s="181">
        <v>0</v>
      </c>
      <c r="O122" s="181">
        <v>0</v>
      </c>
      <c r="P122" s="176"/>
    </row>
    <row r="123" spans="1:16" ht="12" customHeight="1">
      <c r="A123" s="176"/>
      <c r="B123" s="180"/>
      <c r="C123" s="180"/>
      <c r="D123" s="180"/>
      <c r="E123" s="180"/>
      <c r="F123" s="180" t="s">
        <v>483</v>
      </c>
      <c r="G123" s="180" t="s">
        <v>476</v>
      </c>
      <c r="H123" s="180"/>
      <c r="I123" s="181"/>
      <c r="J123" s="181">
        <v>3078.0940809369995</v>
      </c>
      <c r="K123" s="181">
        <v>-550.4772439999999</v>
      </c>
      <c r="L123" s="181">
        <v>-8.3367858584256</v>
      </c>
      <c r="M123" s="181">
        <v>0</v>
      </c>
      <c r="N123" s="181">
        <v>-0.06447297949868869</v>
      </c>
      <c r="O123" s="181">
        <v>2519.215578099075</v>
      </c>
      <c r="P123" s="176"/>
    </row>
    <row r="124" spans="1:16" ht="12" customHeight="1">
      <c r="A124" s="176"/>
      <c r="B124" s="180"/>
      <c r="C124" s="180"/>
      <c r="D124" s="180"/>
      <c r="E124" s="180"/>
      <c r="F124" s="180" t="s">
        <v>484</v>
      </c>
      <c r="G124" s="180" t="s">
        <v>112</v>
      </c>
      <c r="H124" s="180"/>
      <c r="I124" s="181"/>
      <c r="J124" s="181">
        <v>1315.4108999999999</v>
      </c>
      <c r="K124" s="181">
        <v>-83.83613997560978</v>
      </c>
      <c r="L124" s="181">
        <v>0.6389216356096981</v>
      </c>
      <c r="M124" s="181">
        <v>0</v>
      </c>
      <c r="N124" s="181">
        <v>-0.030292126279601206</v>
      </c>
      <c r="O124" s="181">
        <v>1232.1833895337202</v>
      </c>
      <c r="P124" s="176"/>
    </row>
    <row r="125" spans="1:16" ht="12" customHeight="1">
      <c r="A125" s="176"/>
      <c r="B125" s="180"/>
      <c r="C125" s="180"/>
      <c r="D125" s="180"/>
      <c r="E125" s="180"/>
      <c r="F125" s="180" t="s">
        <v>485</v>
      </c>
      <c r="G125" s="180" t="s">
        <v>113</v>
      </c>
      <c r="H125" s="180"/>
      <c r="I125" s="181"/>
      <c r="J125" s="181">
        <v>7339.248912999999</v>
      </c>
      <c r="K125" s="181">
        <v>-238.91606298744648</v>
      </c>
      <c r="L125" s="181">
        <v>-85.38921794762969</v>
      </c>
      <c r="M125" s="181">
        <v>0</v>
      </c>
      <c r="N125" s="181">
        <v>-0.030878921338928222</v>
      </c>
      <c r="O125" s="181">
        <v>7014.912753143584</v>
      </c>
      <c r="P125" s="176"/>
    </row>
    <row r="126" spans="1:16" ht="12" customHeight="1">
      <c r="A126" s="176"/>
      <c r="B126" s="180"/>
      <c r="C126" s="180"/>
      <c r="D126" s="180"/>
      <c r="E126" s="180"/>
      <c r="F126" s="180"/>
      <c r="G126" s="180" t="s">
        <v>243</v>
      </c>
      <c r="H126" s="180" t="s">
        <v>61</v>
      </c>
      <c r="I126" s="181"/>
      <c r="J126" s="336">
        <v>3194.4594500000003</v>
      </c>
      <c r="K126" s="336">
        <v>-225.23533162170764</v>
      </c>
      <c r="L126" s="336">
        <v>-42.5757298011864</v>
      </c>
      <c r="M126" s="336">
        <v>0</v>
      </c>
      <c r="N126" s="336">
        <v>-0.031910989952333324</v>
      </c>
      <c r="O126" s="336">
        <v>2926.616477587154</v>
      </c>
      <c r="P126" s="176"/>
    </row>
    <row r="127" spans="1:16" ht="12" customHeight="1">
      <c r="A127" s="176"/>
      <c r="B127" s="180"/>
      <c r="C127" s="180"/>
      <c r="D127" s="180"/>
      <c r="E127" s="180"/>
      <c r="F127" s="180"/>
      <c r="G127" s="180" t="s">
        <v>244</v>
      </c>
      <c r="H127" s="180" t="s">
        <v>62</v>
      </c>
      <c r="I127" s="181"/>
      <c r="J127" s="336">
        <v>4144.789462999999</v>
      </c>
      <c r="K127" s="336">
        <v>-13.680731365738893</v>
      </c>
      <c r="L127" s="336">
        <v>-42.8134881464433</v>
      </c>
      <c r="M127" s="336">
        <v>0</v>
      </c>
      <c r="N127" s="336">
        <v>0.0010320686134051016</v>
      </c>
      <c r="O127" s="336">
        <v>4088.2962755564304</v>
      </c>
      <c r="P127" s="176"/>
    </row>
    <row r="128" spans="1:16" ht="12" customHeight="1">
      <c r="A128" s="176"/>
      <c r="B128" s="180"/>
      <c r="C128" s="180"/>
      <c r="D128" s="180"/>
      <c r="E128" s="180" t="s">
        <v>548</v>
      </c>
      <c r="F128" s="180" t="s">
        <v>549</v>
      </c>
      <c r="G128" s="180"/>
      <c r="H128" s="180"/>
      <c r="I128" s="181"/>
      <c r="J128" s="181">
        <v>38.6</v>
      </c>
      <c r="K128" s="181">
        <v>95.8323868</v>
      </c>
      <c r="L128" s="181">
        <v>0</v>
      </c>
      <c r="M128" s="181">
        <v>0</v>
      </c>
      <c r="N128" s="181">
        <v>-0.03238680000001182</v>
      </c>
      <c r="O128" s="181">
        <v>134.4</v>
      </c>
      <c r="P128" s="176"/>
    </row>
    <row r="129" spans="1:16" ht="12" customHeight="1">
      <c r="A129" s="176"/>
      <c r="B129" s="180"/>
      <c r="C129" s="180"/>
      <c r="D129" s="180"/>
      <c r="E129" s="180"/>
      <c r="F129" s="180" t="s">
        <v>486</v>
      </c>
      <c r="G129" s="180" t="s">
        <v>110</v>
      </c>
      <c r="H129" s="180"/>
      <c r="I129" s="181"/>
      <c r="J129" s="181">
        <v>2.7</v>
      </c>
      <c r="K129" s="181">
        <v>0</v>
      </c>
      <c r="L129" s="181">
        <v>0</v>
      </c>
      <c r="M129" s="181">
        <v>0</v>
      </c>
      <c r="N129" s="181">
        <v>0</v>
      </c>
      <c r="O129" s="181">
        <v>2.7</v>
      </c>
      <c r="P129" s="176"/>
    </row>
    <row r="130" spans="1:16" ht="12" customHeight="1">
      <c r="A130" s="176"/>
      <c r="B130" s="180"/>
      <c r="C130" s="180"/>
      <c r="D130" s="180"/>
      <c r="E130" s="180"/>
      <c r="F130" s="180" t="s">
        <v>487</v>
      </c>
      <c r="G130" s="180" t="s">
        <v>550</v>
      </c>
      <c r="H130" s="180"/>
      <c r="I130" s="181"/>
      <c r="J130" s="181"/>
      <c r="K130" s="181"/>
      <c r="L130" s="181"/>
      <c r="M130" s="181"/>
      <c r="N130" s="181"/>
      <c r="O130" s="181">
        <v>0</v>
      </c>
      <c r="P130" s="176"/>
    </row>
    <row r="131" spans="1:16" ht="12" customHeight="1">
      <c r="A131" s="176"/>
      <c r="B131" s="180"/>
      <c r="C131" s="180"/>
      <c r="D131" s="180"/>
      <c r="E131" s="180"/>
      <c r="F131" s="180" t="s">
        <v>488</v>
      </c>
      <c r="G131" s="180" t="s">
        <v>112</v>
      </c>
      <c r="H131" s="180"/>
      <c r="I131" s="181"/>
      <c r="J131" s="181"/>
      <c r="K131" s="181"/>
      <c r="L131" s="181"/>
      <c r="M131" s="181"/>
      <c r="N131" s="181"/>
      <c r="O131" s="181"/>
      <c r="P131" s="176"/>
    </row>
    <row r="132" spans="1:16" ht="12" customHeight="1">
      <c r="A132" s="176"/>
      <c r="B132" s="180"/>
      <c r="C132" s="180"/>
      <c r="D132" s="180"/>
      <c r="E132" s="180"/>
      <c r="F132" s="180" t="s">
        <v>489</v>
      </c>
      <c r="G132" s="180" t="s">
        <v>113</v>
      </c>
      <c r="H132" s="180"/>
      <c r="I132" s="181"/>
      <c r="J132" s="181"/>
      <c r="K132" s="181"/>
      <c r="L132" s="181"/>
      <c r="M132" s="181"/>
      <c r="N132" s="181"/>
      <c r="O132" s="181">
        <v>0</v>
      </c>
      <c r="P132" s="176"/>
    </row>
    <row r="133" spans="2:15" s="215" customFormat="1" ht="12" customHeight="1">
      <c r="B133" s="214"/>
      <c r="C133" s="214" t="s">
        <v>433</v>
      </c>
      <c r="D133" s="214" t="s">
        <v>387</v>
      </c>
      <c r="E133" s="214"/>
      <c r="F133" s="214"/>
      <c r="G133" s="214"/>
      <c r="H133" s="214"/>
      <c r="I133" s="334"/>
      <c r="J133" s="334">
        <v>938.1124098536261</v>
      </c>
      <c r="K133" s="334">
        <v>-2139.224090931409</v>
      </c>
      <c r="L133" s="334">
        <v>771.3662764588589</v>
      </c>
      <c r="M133" s="334">
        <v>2179.0903040989233</v>
      </c>
      <c r="N133" s="334">
        <v>5.757113400000005</v>
      </c>
      <c r="O133" s="334">
        <v>1755.102012879999</v>
      </c>
    </row>
    <row r="134" spans="1:16" ht="12" customHeight="1">
      <c r="A134" s="176"/>
      <c r="B134" s="180"/>
      <c r="C134" s="180"/>
      <c r="D134" s="180" t="s">
        <v>490</v>
      </c>
      <c r="E134" s="180" t="s">
        <v>110</v>
      </c>
      <c r="F134" s="180"/>
      <c r="G134" s="180"/>
      <c r="H134" s="180"/>
      <c r="I134" s="181"/>
      <c r="J134" s="181">
        <v>0</v>
      </c>
      <c r="K134" s="181">
        <v>0</v>
      </c>
      <c r="L134" s="181">
        <v>0</v>
      </c>
      <c r="M134" s="181">
        <v>0</v>
      </c>
      <c r="N134" s="181">
        <v>0</v>
      </c>
      <c r="O134" s="181">
        <v>0</v>
      </c>
      <c r="P134" s="176"/>
    </row>
    <row r="135" spans="1:16" ht="12" customHeight="1">
      <c r="A135" s="176"/>
      <c r="B135" s="180"/>
      <c r="C135" s="180"/>
      <c r="D135" s="180" t="s">
        <v>491</v>
      </c>
      <c r="E135" s="180" t="s">
        <v>476</v>
      </c>
      <c r="F135" s="180"/>
      <c r="G135" s="180"/>
      <c r="H135" s="180"/>
      <c r="I135" s="181"/>
      <c r="J135" s="181">
        <v>0</v>
      </c>
      <c r="K135" s="181">
        <v>0</v>
      </c>
      <c r="L135" s="181">
        <v>0</v>
      </c>
      <c r="M135" s="181">
        <v>0</v>
      </c>
      <c r="N135" s="181">
        <v>0</v>
      </c>
      <c r="O135" s="181">
        <v>0</v>
      </c>
      <c r="P135" s="176"/>
    </row>
    <row r="136" spans="1:16" ht="12" customHeight="1">
      <c r="A136" s="176"/>
      <c r="B136" s="180"/>
      <c r="C136" s="180"/>
      <c r="D136" s="180" t="s">
        <v>492</v>
      </c>
      <c r="E136" s="180" t="s">
        <v>112</v>
      </c>
      <c r="F136" s="180"/>
      <c r="G136" s="180"/>
      <c r="H136" s="180"/>
      <c r="I136" s="181"/>
      <c r="J136" s="181">
        <v>506.12418535000006</v>
      </c>
      <c r="K136" s="181">
        <v>-1806.5747707977057</v>
      </c>
      <c r="L136" s="181">
        <v>683.4267832174047</v>
      </c>
      <c r="M136" s="181">
        <v>1795.4165001203</v>
      </c>
      <c r="N136" s="181">
        <v>0</v>
      </c>
      <c r="O136" s="181">
        <v>1178.392697889999</v>
      </c>
      <c r="P136" s="176"/>
    </row>
    <row r="137" spans="1:16" ht="12" customHeight="1">
      <c r="A137" s="176"/>
      <c r="B137" s="180"/>
      <c r="C137" s="180"/>
      <c r="D137" s="180" t="s">
        <v>493</v>
      </c>
      <c r="E137" s="180" t="s">
        <v>113</v>
      </c>
      <c r="F137" s="180"/>
      <c r="G137" s="180"/>
      <c r="H137" s="180"/>
      <c r="I137" s="181"/>
      <c r="J137" s="181">
        <v>431.98822450362604</v>
      </c>
      <c r="K137" s="181">
        <v>-332.6493201337036</v>
      </c>
      <c r="L137" s="181">
        <v>87.93949324145409</v>
      </c>
      <c r="M137" s="181">
        <v>383.67380397862337</v>
      </c>
      <c r="N137" s="181">
        <v>5.757113400000005</v>
      </c>
      <c r="O137" s="181">
        <v>576.7093149899999</v>
      </c>
      <c r="P137" s="176"/>
    </row>
    <row r="138" spans="2:15" s="215" customFormat="1" ht="12" customHeight="1">
      <c r="B138" s="214"/>
      <c r="C138" s="214" t="s">
        <v>494</v>
      </c>
      <c r="D138" s="214" t="s">
        <v>76</v>
      </c>
      <c r="E138" s="214"/>
      <c r="F138" s="214"/>
      <c r="G138" s="214"/>
      <c r="H138" s="214"/>
      <c r="I138" s="334"/>
      <c r="J138" s="334">
        <v>35574.00231622061</v>
      </c>
      <c r="K138" s="334">
        <v>6816.934530367165</v>
      </c>
      <c r="L138" s="334">
        <v>0</v>
      </c>
      <c r="M138" s="334">
        <v>315.7515457258172</v>
      </c>
      <c r="N138" s="334">
        <v>-746.9080118193743</v>
      </c>
      <c r="O138" s="334">
        <v>41959.780380494216</v>
      </c>
    </row>
    <row r="139" spans="1:16" ht="12" customHeight="1">
      <c r="A139" s="176"/>
      <c r="B139" s="180"/>
      <c r="C139" s="180"/>
      <c r="D139" s="180" t="s">
        <v>223</v>
      </c>
      <c r="E139" s="180" t="s">
        <v>21</v>
      </c>
      <c r="F139" s="180"/>
      <c r="G139" s="180"/>
      <c r="H139" s="180"/>
      <c r="I139" s="181"/>
      <c r="J139" s="181">
        <v>8588.82331202284</v>
      </c>
      <c r="K139" s="181">
        <v>1484.1125333527539</v>
      </c>
      <c r="L139" s="181">
        <v>0</v>
      </c>
      <c r="M139" s="181">
        <v>0</v>
      </c>
      <c r="N139" s="181">
        <v>23.311284662896213</v>
      </c>
      <c r="O139" s="181">
        <v>10096.24713003849</v>
      </c>
      <c r="P139" s="176"/>
    </row>
    <row r="140" spans="1:16" ht="12" customHeight="1">
      <c r="A140" s="176"/>
      <c r="B140" s="180"/>
      <c r="C140" s="180"/>
      <c r="D140" s="180"/>
      <c r="E140" s="180" t="s">
        <v>495</v>
      </c>
      <c r="F140" s="180" t="s">
        <v>476</v>
      </c>
      <c r="G140" s="180"/>
      <c r="H140" s="180"/>
      <c r="I140" s="181"/>
      <c r="J140" s="181">
        <v>0</v>
      </c>
      <c r="K140" s="181">
        <v>-23.27</v>
      </c>
      <c r="L140" s="181">
        <v>0</v>
      </c>
      <c r="M140" s="181">
        <v>0</v>
      </c>
      <c r="N140" s="181">
        <v>23.27</v>
      </c>
      <c r="O140" s="181">
        <v>0</v>
      </c>
      <c r="P140" s="176"/>
    </row>
    <row r="141" spans="1:16" ht="12" customHeight="1">
      <c r="A141" s="176"/>
      <c r="B141" s="180"/>
      <c r="C141" s="180"/>
      <c r="D141" s="180"/>
      <c r="E141" s="180"/>
      <c r="F141" s="180" t="s">
        <v>496</v>
      </c>
      <c r="G141" s="180" t="s">
        <v>497</v>
      </c>
      <c r="H141" s="180"/>
      <c r="I141" s="181"/>
      <c r="J141" s="181"/>
      <c r="K141" s="181">
        <v>-23.27</v>
      </c>
      <c r="L141" s="181">
        <v>0</v>
      </c>
      <c r="M141" s="181">
        <v>0</v>
      </c>
      <c r="N141" s="181">
        <v>23.27</v>
      </c>
      <c r="O141" s="181">
        <v>0</v>
      </c>
      <c r="P141" s="176"/>
    </row>
    <row r="142" spans="1:16" ht="12" customHeight="1">
      <c r="A142" s="176"/>
      <c r="B142" s="180"/>
      <c r="C142" s="180"/>
      <c r="D142" s="180"/>
      <c r="E142" s="180"/>
      <c r="F142" s="180" t="s">
        <v>498</v>
      </c>
      <c r="G142" s="180" t="s">
        <v>499</v>
      </c>
      <c r="H142" s="180"/>
      <c r="I142" s="181"/>
      <c r="J142" s="181">
        <v>0</v>
      </c>
      <c r="K142" s="181">
        <v>0</v>
      </c>
      <c r="L142" s="181">
        <v>0</v>
      </c>
      <c r="M142" s="181">
        <v>0</v>
      </c>
      <c r="N142" s="181">
        <v>0</v>
      </c>
      <c r="O142" s="181">
        <v>0</v>
      </c>
      <c r="P142" s="176"/>
    </row>
    <row r="143" spans="1:16" ht="12" customHeight="1">
      <c r="A143" s="176"/>
      <c r="B143" s="180"/>
      <c r="C143" s="180"/>
      <c r="D143" s="180"/>
      <c r="E143" s="180" t="s">
        <v>500</v>
      </c>
      <c r="F143" s="180" t="s">
        <v>113</v>
      </c>
      <c r="G143" s="180"/>
      <c r="H143" s="180"/>
      <c r="I143" s="181"/>
      <c r="J143" s="181">
        <v>8588.82331202284</v>
      </c>
      <c r="K143" s="181">
        <v>1507.3825333527539</v>
      </c>
      <c r="L143" s="181">
        <v>0</v>
      </c>
      <c r="M143" s="181">
        <v>0</v>
      </c>
      <c r="N143" s="181">
        <v>0.041284662896213575</v>
      </c>
      <c r="O143" s="181">
        <v>10096.24713003849</v>
      </c>
      <c r="P143" s="176"/>
    </row>
    <row r="144" spans="1:16" ht="12" customHeight="1">
      <c r="A144" s="176"/>
      <c r="B144" s="337"/>
      <c r="C144" s="337"/>
      <c r="D144" s="337"/>
      <c r="E144" s="337"/>
      <c r="F144" s="337" t="s">
        <v>501</v>
      </c>
      <c r="G144" s="337" t="s">
        <v>497</v>
      </c>
      <c r="H144" s="337"/>
      <c r="I144" s="181"/>
      <c r="J144" s="181">
        <v>2081.2187628989996</v>
      </c>
      <c r="K144" s="181">
        <v>-439.3438845618999</v>
      </c>
      <c r="L144" s="181">
        <v>0</v>
      </c>
      <c r="M144" s="181">
        <v>0</v>
      </c>
      <c r="N144" s="181">
        <v>0.08986666290082823</v>
      </c>
      <c r="O144" s="181">
        <v>1641.9647450000002</v>
      </c>
      <c r="P144" s="176"/>
    </row>
    <row r="145" spans="1:16" ht="12" customHeight="1">
      <c r="A145" s="176"/>
      <c r="B145" s="337"/>
      <c r="C145" s="337"/>
      <c r="D145" s="337"/>
      <c r="E145" s="337"/>
      <c r="F145" s="337"/>
      <c r="G145" s="337" t="s">
        <v>551</v>
      </c>
      <c r="H145" s="337" t="s">
        <v>61</v>
      </c>
      <c r="I145" s="181"/>
      <c r="J145" s="181">
        <v>528.958</v>
      </c>
      <c r="K145" s="181">
        <v>-37.03579756189999</v>
      </c>
      <c r="L145" s="181">
        <v>0</v>
      </c>
      <c r="M145" s="181">
        <v>0</v>
      </c>
      <c r="N145" s="181">
        <v>-0.0012024380999839934</v>
      </c>
      <c r="O145" s="181">
        <v>491.921</v>
      </c>
      <c r="P145" s="176"/>
    </row>
    <row r="146" spans="1:16" ht="12" customHeight="1">
      <c r="A146" s="176"/>
      <c r="B146" s="337"/>
      <c r="C146" s="337"/>
      <c r="D146" s="337"/>
      <c r="E146" s="337"/>
      <c r="F146" s="337"/>
      <c r="G146" s="337" t="s">
        <v>552</v>
      </c>
      <c r="H146" s="337" t="s">
        <v>62</v>
      </c>
      <c r="I146" s="181"/>
      <c r="J146" s="181">
        <v>1552.2607628989995</v>
      </c>
      <c r="K146" s="181">
        <v>-402.30808699999994</v>
      </c>
      <c r="L146" s="181">
        <v>0</v>
      </c>
      <c r="M146" s="181">
        <v>0</v>
      </c>
      <c r="N146" s="181">
        <v>0.09106910100081222</v>
      </c>
      <c r="O146" s="181">
        <v>1150.0437450000002</v>
      </c>
      <c r="P146" s="176"/>
    </row>
    <row r="147" spans="1:16" ht="12" customHeight="1">
      <c r="A147" s="176"/>
      <c r="B147" s="337"/>
      <c r="C147" s="337"/>
      <c r="D147" s="337"/>
      <c r="E147" s="337"/>
      <c r="F147" s="337" t="s">
        <v>502</v>
      </c>
      <c r="G147" s="337" t="s">
        <v>499</v>
      </c>
      <c r="H147" s="337"/>
      <c r="I147" s="181"/>
      <c r="J147" s="181">
        <v>6507.60454912384</v>
      </c>
      <c r="K147" s="181">
        <v>1946.726417914654</v>
      </c>
      <c r="L147" s="181">
        <v>0</v>
      </c>
      <c r="M147" s="181">
        <v>0</v>
      </c>
      <c r="N147" s="181">
        <v>-0.048582000004614656</v>
      </c>
      <c r="O147" s="181">
        <v>8454.282385038488</v>
      </c>
      <c r="P147" s="176"/>
    </row>
    <row r="148" spans="1:16" ht="12" customHeight="1">
      <c r="A148" s="176"/>
      <c r="B148" s="337"/>
      <c r="C148" s="337"/>
      <c r="D148" s="337"/>
      <c r="E148" s="337"/>
      <c r="F148" s="337"/>
      <c r="G148" s="337" t="s">
        <v>503</v>
      </c>
      <c r="H148" s="337" t="s">
        <v>61</v>
      </c>
      <c r="I148" s="181"/>
      <c r="J148" s="181">
        <v>1027.9</v>
      </c>
      <c r="K148" s="181">
        <v>1302.2</v>
      </c>
      <c r="L148" s="181">
        <v>0</v>
      </c>
      <c r="M148" s="181">
        <v>0</v>
      </c>
      <c r="N148" s="181">
        <v>-1.1368683772161603E-13</v>
      </c>
      <c r="O148" s="181">
        <v>2330.1</v>
      </c>
      <c r="P148" s="176"/>
    </row>
    <row r="149" spans="1:16" ht="12" customHeight="1">
      <c r="A149" s="176"/>
      <c r="B149" s="337"/>
      <c r="C149" s="337"/>
      <c r="D149" s="337"/>
      <c r="E149" s="337"/>
      <c r="F149" s="337"/>
      <c r="G149" s="337" t="s">
        <v>504</v>
      </c>
      <c r="H149" s="337" t="s">
        <v>62</v>
      </c>
      <c r="I149" s="181"/>
      <c r="J149" s="181">
        <v>5479.70454912384</v>
      </c>
      <c r="K149" s="181">
        <v>644.526417914654</v>
      </c>
      <c r="L149" s="181">
        <v>0</v>
      </c>
      <c r="M149" s="181">
        <v>0</v>
      </c>
      <c r="N149" s="181">
        <v>-0.04858200000450097</v>
      </c>
      <c r="O149" s="181">
        <v>6124.182385038489</v>
      </c>
      <c r="P149" s="176"/>
    </row>
    <row r="150" spans="1:16" ht="12" customHeight="1">
      <c r="A150" s="176"/>
      <c r="B150" s="180"/>
      <c r="C150" s="180"/>
      <c r="D150" s="180" t="s">
        <v>224</v>
      </c>
      <c r="E150" s="180" t="s">
        <v>22</v>
      </c>
      <c r="F150" s="180"/>
      <c r="G150" s="180"/>
      <c r="H150" s="180"/>
      <c r="I150" s="181"/>
      <c r="J150" s="181">
        <v>26732.825260197773</v>
      </c>
      <c r="K150" s="181">
        <v>5341.312970444047</v>
      </c>
      <c r="L150" s="181">
        <v>0</v>
      </c>
      <c r="M150" s="181">
        <v>312.5747266358172</v>
      </c>
      <c r="N150" s="181">
        <v>-768.200450821906</v>
      </c>
      <c r="O150" s="181">
        <v>31618.51250645573</v>
      </c>
      <c r="P150" s="176"/>
    </row>
    <row r="151" spans="1:16" ht="12" customHeight="1">
      <c r="A151" s="176"/>
      <c r="B151" s="180"/>
      <c r="C151" s="180"/>
      <c r="D151" s="180"/>
      <c r="E151" s="180" t="s">
        <v>505</v>
      </c>
      <c r="F151" s="180" t="s">
        <v>110</v>
      </c>
      <c r="G151" s="180"/>
      <c r="H151" s="180"/>
      <c r="I151" s="181"/>
      <c r="J151" s="181">
        <v>0.16108529999999985</v>
      </c>
      <c r="K151" s="181">
        <v>-0.16</v>
      </c>
      <c r="L151" s="181">
        <v>0</v>
      </c>
      <c r="M151" s="181">
        <v>0</v>
      </c>
      <c r="N151" s="181">
        <v>-0.0010852999999998447</v>
      </c>
      <c r="O151" s="181">
        <v>0</v>
      </c>
      <c r="P151" s="176"/>
    </row>
    <row r="152" spans="1:16" ht="12" customHeight="1">
      <c r="A152" s="176"/>
      <c r="B152" s="180"/>
      <c r="C152" s="180"/>
      <c r="D152" s="180"/>
      <c r="E152" s="180"/>
      <c r="F152" s="180" t="s">
        <v>506</v>
      </c>
      <c r="G152" s="180" t="s">
        <v>553</v>
      </c>
      <c r="H152" s="180"/>
      <c r="I152" s="181"/>
      <c r="J152" s="181">
        <v>0</v>
      </c>
      <c r="K152" s="181">
        <v>0</v>
      </c>
      <c r="L152" s="181">
        <v>0</v>
      </c>
      <c r="M152" s="181">
        <v>0</v>
      </c>
      <c r="N152" s="181">
        <v>0</v>
      </c>
      <c r="O152" s="181">
        <v>0</v>
      </c>
      <c r="P152" s="176"/>
    </row>
    <row r="153" spans="1:16" ht="12" customHeight="1">
      <c r="A153" s="176"/>
      <c r="B153" s="180"/>
      <c r="C153" s="180"/>
      <c r="D153" s="180"/>
      <c r="E153" s="180"/>
      <c r="F153" s="180" t="s">
        <v>507</v>
      </c>
      <c r="G153" s="180" t="s">
        <v>554</v>
      </c>
      <c r="H153" s="180"/>
      <c r="I153" s="181"/>
      <c r="J153" s="181">
        <v>0.16108529999999985</v>
      </c>
      <c r="K153" s="181">
        <v>-0.16</v>
      </c>
      <c r="L153" s="181">
        <v>0</v>
      </c>
      <c r="M153" s="181">
        <v>0</v>
      </c>
      <c r="N153" s="181">
        <v>-0.0010852999999998447</v>
      </c>
      <c r="O153" s="181">
        <v>0</v>
      </c>
      <c r="P153" s="176"/>
    </row>
    <row r="154" spans="1:16" ht="12" customHeight="1">
      <c r="A154" s="176"/>
      <c r="B154" s="180"/>
      <c r="C154" s="180"/>
      <c r="D154" s="180"/>
      <c r="E154" s="180"/>
      <c r="F154" s="180" t="s">
        <v>555</v>
      </c>
      <c r="G154" s="180" t="s">
        <v>499</v>
      </c>
      <c r="H154" s="180"/>
      <c r="I154" s="181"/>
      <c r="J154" s="181">
        <v>0</v>
      </c>
      <c r="K154" s="181">
        <v>0</v>
      </c>
      <c r="L154" s="181">
        <v>0</v>
      </c>
      <c r="M154" s="181">
        <v>0</v>
      </c>
      <c r="N154" s="181">
        <v>0</v>
      </c>
      <c r="O154" s="181">
        <v>0</v>
      </c>
      <c r="P154" s="176"/>
    </row>
    <row r="155" spans="1:16" ht="12" customHeight="1">
      <c r="A155" s="176"/>
      <c r="B155" s="180"/>
      <c r="C155" s="180"/>
      <c r="D155" s="180"/>
      <c r="E155" s="180" t="s">
        <v>556</v>
      </c>
      <c r="F155" s="180" t="s">
        <v>476</v>
      </c>
      <c r="G155" s="180"/>
      <c r="H155" s="180"/>
      <c r="I155" s="181"/>
      <c r="J155" s="181">
        <v>1127.39221920497</v>
      </c>
      <c r="K155" s="181">
        <v>11.138415720441607</v>
      </c>
      <c r="L155" s="181">
        <v>0</v>
      </c>
      <c r="M155" s="181">
        <v>12.080019145967457</v>
      </c>
      <c r="N155" s="181">
        <v>0.9275890529607214</v>
      </c>
      <c r="O155" s="181">
        <v>1151.5382431243397</v>
      </c>
      <c r="P155" s="176"/>
    </row>
    <row r="156" spans="1:16" ht="12" customHeight="1">
      <c r="A156" s="176"/>
      <c r="B156" s="180"/>
      <c r="C156" s="180"/>
      <c r="D156" s="180"/>
      <c r="E156" s="180"/>
      <c r="F156" s="180" t="s">
        <v>509</v>
      </c>
      <c r="G156" s="180" t="s">
        <v>497</v>
      </c>
      <c r="H156" s="180"/>
      <c r="I156" s="181"/>
      <c r="J156" s="181">
        <v>1127.39221920497</v>
      </c>
      <c r="K156" s="181">
        <v>11.138415720441607</v>
      </c>
      <c r="L156" s="181">
        <v>0</v>
      </c>
      <c r="M156" s="181">
        <v>12.080019145967457</v>
      </c>
      <c r="N156" s="181">
        <v>0.9275890529607214</v>
      </c>
      <c r="O156" s="181">
        <v>1151.5382431243397</v>
      </c>
      <c r="P156" s="176"/>
    </row>
    <row r="157" spans="1:16" ht="12" customHeight="1">
      <c r="A157" s="176"/>
      <c r="B157" s="180"/>
      <c r="C157" s="180"/>
      <c r="D157" s="180"/>
      <c r="E157" s="180"/>
      <c r="F157" s="180" t="s">
        <v>510</v>
      </c>
      <c r="G157" s="180" t="s">
        <v>499</v>
      </c>
      <c r="H157" s="180"/>
      <c r="I157" s="181"/>
      <c r="J157" s="181">
        <v>0</v>
      </c>
      <c r="K157" s="181">
        <v>0</v>
      </c>
      <c r="L157" s="181">
        <v>0</v>
      </c>
      <c r="M157" s="181">
        <v>0</v>
      </c>
      <c r="N157" s="181">
        <v>0</v>
      </c>
      <c r="O157" s="181">
        <v>0</v>
      </c>
      <c r="P157" s="176"/>
    </row>
    <row r="158" spans="1:16" ht="12" customHeight="1">
      <c r="A158" s="176"/>
      <c r="B158" s="180"/>
      <c r="C158" s="180"/>
      <c r="D158" s="180"/>
      <c r="E158" s="180" t="s">
        <v>511</v>
      </c>
      <c r="F158" s="180" t="s">
        <v>112</v>
      </c>
      <c r="G158" s="180"/>
      <c r="H158" s="180"/>
      <c r="I158" s="181"/>
      <c r="J158" s="181">
        <v>6219.8367900438925</v>
      </c>
      <c r="K158" s="181">
        <v>2768.16475521</v>
      </c>
      <c r="L158" s="181">
        <v>0</v>
      </c>
      <c r="M158" s="181">
        <v>73.47164784626347</v>
      </c>
      <c r="N158" s="181">
        <v>7.862214904051633</v>
      </c>
      <c r="O158" s="181">
        <v>9069.335408004208</v>
      </c>
      <c r="P158" s="176"/>
    </row>
    <row r="159" spans="1:16" ht="12" customHeight="1">
      <c r="A159" s="176"/>
      <c r="B159" s="180"/>
      <c r="C159" s="180"/>
      <c r="D159" s="180"/>
      <c r="E159" s="180"/>
      <c r="F159" s="180" t="s">
        <v>512</v>
      </c>
      <c r="G159" s="180" t="s">
        <v>497</v>
      </c>
      <c r="H159" s="180"/>
      <c r="I159" s="181"/>
      <c r="J159" s="181">
        <v>4467.645585563892</v>
      </c>
      <c r="K159" s="181">
        <v>3754.968377</v>
      </c>
      <c r="L159" s="181">
        <v>0</v>
      </c>
      <c r="M159" s="181">
        <v>73.47164784626347</v>
      </c>
      <c r="N159" s="181">
        <v>7.762214904051525</v>
      </c>
      <c r="O159" s="181">
        <v>8303.847825314208</v>
      </c>
      <c r="P159" s="176"/>
    </row>
    <row r="160" spans="1:16" ht="12" customHeight="1">
      <c r="A160" s="176"/>
      <c r="B160" s="180"/>
      <c r="C160" s="180"/>
      <c r="D160" s="180"/>
      <c r="E160" s="180"/>
      <c r="F160" s="180" t="s">
        <v>513</v>
      </c>
      <c r="G160" s="180" t="s">
        <v>499</v>
      </c>
      <c r="H160" s="180"/>
      <c r="I160" s="181"/>
      <c r="J160" s="181">
        <v>1752.19120448</v>
      </c>
      <c r="K160" s="181">
        <v>-986.8036217900001</v>
      </c>
      <c r="L160" s="181">
        <v>0</v>
      </c>
      <c r="M160" s="181">
        <v>0</v>
      </c>
      <c r="N160" s="181">
        <v>0.100000000000108</v>
      </c>
      <c r="O160" s="181">
        <v>765.4875826900001</v>
      </c>
      <c r="P160" s="176"/>
    </row>
    <row r="161" spans="1:16" ht="12" customHeight="1">
      <c r="A161" s="176"/>
      <c r="B161" s="180"/>
      <c r="C161" s="180"/>
      <c r="D161" s="180"/>
      <c r="E161" s="180" t="s">
        <v>514</v>
      </c>
      <c r="F161" s="180" t="s">
        <v>113</v>
      </c>
      <c r="G161" s="180"/>
      <c r="H161" s="180"/>
      <c r="I161" s="181"/>
      <c r="J161" s="181">
        <v>19385.43516564891</v>
      </c>
      <c r="K161" s="181">
        <v>2562.169799513605</v>
      </c>
      <c r="L161" s="181">
        <v>0</v>
      </c>
      <c r="M161" s="181">
        <v>227.0230596435863</v>
      </c>
      <c r="N161" s="181">
        <v>-776.9891694789183</v>
      </c>
      <c r="O161" s="181">
        <v>21397.63885532718</v>
      </c>
      <c r="P161" s="176"/>
    </row>
    <row r="162" spans="1:16" ht="12" customHeight="1">
      <c r="A162" s="176"/>
      <c r="B162" s="180"/>
      <c r="C162" s="180"/>
      <c r="D162" s="180"/>
      <c r="E162" s="180"/>
      <c r="F162" s="180" t="s">
        <v>515</v>
      </c>
      <c r="G162" s="180" t="s">
        <v>497</v>
      </c>
      <c r="H162" s="180"/>
      <c r="I162" s="181"/>
      <c r="J162" s="181">
        <v>18703.65438421891</v>
      </c>
      <c r="K162" s="181">
        <v>1791.2468551836052</v>
      </c>
      <c r="L162" s="181">
        <v>0</v>
      </c>
      <c r="M162" s="181">
        <v>227.0230596435863</v>
      </c>
      <c r="N162" s="181">
        <v>-776.4141854789184</v>
      </c>
      <c r="O162" s="181">
        <v>19945.51011356718</v>
      </c>
      <c r="P162" s="176"/>
    </row>
    <row r="163" spans="1:16" ht="12" customHeight="1">
      <c r="A163" s="176"/>
      <c r="B163" s="180"/>
      <c r="C163" s="180"/>
      <c r="D163" s="180"/>
      <c r="E163" s="180"/>
      <c r="F163" s="180"/>
      <c r="G163" s="180" t="s">
        <v>557</v>
      </c>
      <c r="H163" s="180" t="s">
        <v>61</v>
      </c>
      <c r="I163" s="181"/>
      <c r="J163" s="181">
        <v>1836.04913121891</v>
      </c>
      <c r="K163" s="181">
        <v>451.0677001836077</v>
      </c>
      <c r="L163" s="181">
        <v>0</v>
      </c>
      <c r="M163" s="181">
        <v>0.17026349462732174</v>
      </c>
      <c r="N163" s="181">
        <v>0.06511666993489737</v>
      </c>
      <c r="O163" s="181">
        <v>2287.35221156708</v>
      </c>
      <c r="P163" s="176"/>
    </row>
    <row r="164" spans="1:16" ht="12" customHeight="1">
      <c r="A164" s="176"/>
      <c r="B164" s="180"/>
      <c r="C164" s="180"/>
      <c r="D164" s="180"/>
      <c r="E164" s="180"/>
      <c r="F164" s="180"/>
      <c r="G164" s="180" t="s">
        <v>558</v>
      </c>
      <c r="H164" s="180" t="s">
        <v>62</v>
      </c>
      <c r="I164" s="181"/>
      <c r="J164" s="181">
        <v>16867.605252999998</v>
      </c>
      <c r="K164" s="181">
        <v>1340.1791549999975</v>
      </c>
      <c r="L164" s="181">
        <v>0</v>
      </c>
      <c r="M164" s="181">
        <v>226.852796148959</v>
      </c>
      <c r="N164" s="181">
        <v>-776.4793021488533</v>
      </c>
      <c r="O164" s="181">
        <v>17658.1579020001</v>
      </c>
      <c r="P164" s="176"/>
    </row>
    <row r="165" spans="1:16" ht="12" customHeight="1">
      <c r="A165" s="176"/>
      <c r="B165" s="180"/>
      <c r="C165" s="180"/>
      <c r="D165" s="180"/>
      <c r="E165" s="180"/>
      <c r="F165" s="180" t="s">
        <v>516</v>
      </c>
      <c r="G165" s="180" t="s">
        <v>499</v>
      </c>
      <c r="H165" s="180"/>
      <c r="I165" s="181"/>
      <c r="J165" s="181">
        <v>681.7807814299999</v>
      </c>
      <c r="K165" s="181">
        <v>770.9229443300001</v>
      </c>
      <c r="L165" s="181">
        <v>0</v>
      </c>
      <c r="M165" s="181">
        <v>0</v>
      </c>
      <c r="N165" s="181">
        <v>-0.5749839999999153</v>
      </c>
      <c r="O165" s="181">
        <v>1452.1287417600004</v>
      </c>
      <c r="P165" s="176"/>
    </row>
    <row r="166" spans="1:16" ht="12" customHeight="1">
      <c r="A166" s="176"/>
      <c r="B166" s="180"/>
      <c r="C166" s="180"/>
      <c r="D166" s="180"/>
      <c r="E166" s="180"/>
      <c r="F166" s="180"/>
      <c r="G166" s="180" t="s">
        <v>559</v>
      </c>
      <c r="H166" s="180" t="s">
        <v>61</v>
      </c>
      <c r="I166" s="181"/>
      <c r="J166" s="181">
        <v>0</v>
      </c>
      <c r="K166" s="181">
        <v>38.810083</v>
      </c>
      <c r="L166" s="181">
        <v>0</v>
      </c>
      <c r="M166" s="181">
        <v>0</v>
      </c>
      <c r="N166" s="181">
        <v>0</v>
      </c>
      <c r="O166" s="181">
        <v>38.810083</v>
      </c>
      <c r="P166" s="176"/>
    </row>
    <row r="167" spans="1:16" ht="12" customHeight="1">
      <c r="A167" s="176"/>
      <c r="B167" s="180"/>
      <c r="C167" s="180"/>
      <c r="D167" s="180"/>
      <c r="E167" s="180"/>
      <c r="F167" s="180"/>
      <c r="G167" s="180" t="s">
        <v>560</v>
      </c>
      <c r="H167" s="180" t="s">
        <v>62</v>
      </c>
      <c r="I167" s="181"/>
      <c r="J167" s="181">
        <v>681.7807814299999</v>
      </c>
      <c r="K167" s="181">
        <v>732.1128613300002</v>
      </c>
      <c r="L167" s="181">
        <v>0</v>
      </c>
      <c r="M167" s="181">
        <v>0</v>
      </c>
      <c r="N167" s="181">
        <v>-0.5749839999999153</v>
      </c>
      <c r="O167" s="181">
        <v>1413.3186587600003</v>
      </c>
      <c r="P167" s="176"/>
    </row>
    <row r="168" spans="1:16" ht="12" customHeight="1">
      <c r="A168" s="176"/>
      <c r="B168" s="180"/>
      <c r="C168" s="180"/>
      <c r="D168" s="180" t="s">
        <v>225</v>
      </c>
      <c r="E168" s="180" t="s">
        <v>23</v>
      </c>
      <c r="F168" s="180"/>
      <c r="G168" s="180"/>
      <c r="H168" s="180"/>
      <c r="I168" s="181"/>
      <c r="J168" s="181">
        <v>238.853744</v>
      </c>
      <c r="K168" s="181">
        <v>-7.590973429635312</v>
      </c>
      <c r="L168" s="181">
        <v>0</v>
      </c>
      <c r="M168" s="181">
        <v>3.176819089999996</v>
      </c>
      <c r="N168" s="181">
        <v>-2.0188456603646765</v>
      </c>
      <c r="O168" s="181">
        <v>232.420744</v>
      </c>
      <c r="P168" s="176"/>
    </row>
    <row r="169" spans="1:16" ht="12" customHeight="1">
      <c r="A169" s="176"/>
      <c r="B169" s="180"/>
      <c r="C169" s="180"/>
      <c r="D169" s="180"/>
      <c r="E169" s="180" t="s">
        <v>517</v>
      </c>
      <c r="F169" s="180" t="s">
        <v>110</v>
      </c>
      <c r="G169" s="180"/>
      <c r="H169" s="180"/>
      <c r="I169" s="181"/>
      <c r="J169" s="181">
        <v>154.053744</v>
      </c>
      <c r="K169" s="181">
        <v>0</v>
      </c>
      <c r="L169" s="181">
        <v>0</v>
      </c>
      <c r="M169" s="181">
        <v>3.176819089999996</v>
      </c>
      <c r="N169" s="181">
        <v>-2.0098190899999944</v>
      </c>
      <c r="O169" s="181">
        <v>155.220744</v>
      </c>
      <c r="P169" s="176"/>
    </row>
    <row r="170" spans="1:16" ht="12" customHeight="1">
      <c r="A170" s="176"/>
      <c r="B170" s="180"/>
      <c r="C170" s="180"/>
      <c r="D170" s="180"/>
      <c r="E170" s="180" t="s">
        <v>518</v>
      </c>
      <c r="F170" s="180" t="s">
        <v>112</v>
      </c>
      <c r="G170" s="180"/>
      <c r="H170" s="180"/>
      <c r="I170" s="181"/>
      <c r="J170" s="336">
        <v>84.8</v>
      </c>
      <c r="K170" s="336">
        <v>-7.590973429635312</v>
      </c>
      <c r="L170" s="336">
        <v>0</v>
      </c>
      <c r="M170" s="336">
        <v>0</v>
      </c>
      <c r="N170" s="336">
        <v>-0.00902657036468213</v>
      </c>
      <c r="O170" s="336">
        <v>77.2</v>
      </c>
      <c r="P170" s="176"/>
    </row>
    <row r="171" spans="1:16" ht="12" customHeight="1">
      <c r="A171" s="176"/>
      <c r="B171" s="180"/>
      <c r="C171" s="180"/>
      <c r="D171" s="180" t="s">
        <v>561</v>
      </c>
      <c r="E171" s="180" t="s">
        <v>25</v>
      </c>
      <c r="F171" s="180"/>
      <c r="G171" s="180"/>
      <c r="H171" s="180"/>
      <c r="I171" s="181"/>
      <c r="J171" s="181">
        <v>13.5</v>
      </c>
      <c r="K171" s="181">
        <v>-0.8999999999999986</v>
      </c>
      <c r="L171" s="181">
        <v>0</v>
      </c>
      <c r="M171" s="181">
        <v>0</v>
      </c>
      <c r="N171" s="181">
        <v>0</v>
      </c>
      <c r="O171" s="181">
        <v>12.6</v>
      </c>
      <c r="P171" s="176"/>
    </row>
    <row r="172" spans="1:16" ht="12" customHeight="1">
      <c r="A172" s="176"/>
      <c r="B172" s="180"/>
      <c r="C172" s="180"/>
      <c r="D172" s="180"/>
      <c r="E172" s="180" t="s">
        <v>227</v>
      </c>
      <c r="F172" s="180" t="s">
        <v>110</v>
      </c>
      <c r="G172" s="180"/>
      <c r="H172" s="180"/>
      <c r="I172" s="181"/>
      <c r="J172" s="181">
        <v>13.5</v>
      </c>
      <c r="K172" s="181">
        <v>-0.8999999999999986</v>
      </c>
      <c r="L172" s="181">
        <v>0</v>
      </c>
      <c r="M172" s="181">
        <v>0</v>
      </c>
      <c r="N172" s="181">
        <v>0</v>
      </c>
      <c r="O172" s="181">
        <v>12.6</v>
      </c>
      <c r="P172" s="176"/>
    </row>
    <row r="173" spans="1:16" ht="12" customHeight="1">
      <c r="A173" s="176"/>
      <c r="B173" s="180"/>
      <c r="C173" s="180"/>
      <c r="D173" s="180"/>
      <c r="E173" s="180"/>
      <c r="F173" s="180" t="s">
        <v>523</v>
      </c>
      <c r="G173" s="180" t="s">
        <v>497</v>
      </c>
      <c r="H173" s="180"/>
      <c r="I173" s="181"/>
      <c r="J173" s="181">
        <v>0</v>
      </c>
      <c r="K173" s="181">
        <v>0</v>
      </c>
      <c r="L173" s="181">
        <v>0</v>
      </c>
      <c r="M173" s="181">
        <v>0</v>
      </c>
      <c r="N173" s="181">
        <v>0</v>
      </c>
      <c r="O173" s="181">
        <v>0</v>
      </c>
      <c r="P173" s="176"/>
    </row>
    <row r="174" spans="1:16" ht="12" customHeight="1">
      <c r="A174" s="176"/>
      <c r="B174" s="180"/>
      <c r="C174" s="180"/>
      <c r="D174" s="180"/>
      <c r="E174" s="180"/>
      <c r="F174" s="180" t="s">
        <v>524</v>
      </c>
      <c r="G174" s="180" t="s">
        <v>499</v>
      </c>
      <c r="H174" s="180"/>
      <c r="I174" s="181"/>
      <c r="J174" s="181">
        <v>13.5</v>
      </c>
      <c r="K174" s="181">
        <v>-0.8999999999999986</v>
      </c>
      <c r="L174" s="181">
        <v>0</v>
      </c>
      <c r="M174" s="181">
        <v>0</v>
      </c>
      <c r="N174" s="181">
        <v>0</v>
      </c>
      <c r="O174" s="181">
        <v>12.6</v>
      </c>
      <c r="P174" s="176"/>
    </row>
    <row r="175" spans="1:16" ht="12" customHeight="1">
      <c r="A175" s="176"/>
      <c r="B175" s="180"/>
      <c r="C175" s="180"/>
      <c r="D175" s="180"/>
      <c r="E175" s="180" t="s">
        <v>228</v>
      </c>
      <c r="F175" s="180" t="s">
        <v>476</v>
      </c>
      <c r="G175" s="180"/>
      <c r="H175" s="180"/>
      <c r="I175" s="181"/>
      <c r="J175" s="181">
        <v>0</v>
      </c>
      <c r="K175" s="181">
        <v>0</v>
      </c>
      <c r="L175" s="181">
        <v>0</v>
      </c>
      <c r="M175" s="181">
        <v>0</v>
      </c>
      <c r="N175" s="181">
        <v>0</v>
      </c>
      <c r="O175" s="181">
        <v>0</v>
      </c>
      <c r="P175" s="176"/>
    </row>
    <row r="176" spans="1:16" ht="12" customHeight="1">
      <c r="A176" s="176"/>
      <c r="B176" s="180"/>
      <c r="C176" s="180"/>
      <c r="D176" s="180"/>
      <c r="E176" s="180"/>
      <c r="F176" s="180" t="s">
        <v>525</v>
      </c>
      <c r="G176" s="180" t="s">
        <v>497</v>
      </c>
      <c r="H176" s="180"/>
      <c r="I176" s="181"/>
      <c r="J176" s="181">
        <v>0</v>
      </c>
      <c r="K176" s="181">
        <v>0</v>
      </c>
      <c r="L176" s="181">
        <v>0</v>
      </c>
      <c r="M176" s="181">
        <v>0</v>
      </c>
      <c r="N176" s="181">
        <v>0</v>
      </c>
      <c r="O176" s="181">
        <v>0</v>
      </c>
      <c r="P176" s="176"/>
    </row>
    <row r="177" spans="1:16" ht="12" customHeight="1">
      <c r="A177" s="176"/>
      <c r="B177" s="180"/>
      <c r="C177" s="180"/>
      <c r="D177" s="180"/>
      <c r="E177" s="180"/>
      <c r="F177" s="180" t="s">
        <v>526</v>
      </c>
      <c r="G177" s="180" t="s">
        <v>499</v>
      </c>
      <c r="H177" s="180"/>
      <c r="I177" s="181"/>
      <c r="J177" s="181">
        <v>0</v>
      </c>
      <c r="K177" s="181">
        <v>0</v>
      </c>
      <c r="L177" s="181">
        <v>0</v>
      </c>
      <c r="M177" s="181">
        <v>0</v>
      </c>
      <c r="N177" s="181">
        <v>0</v>
      </c>
      <c r="O177" s="181">
        <v>0</v>
      </c>
      <c r="P177" s="176"/>
    </row>
    <row r="178" spans="1:16" ht="12" customHeight="1">
      <c r="A178" s="176"/>
      <c r="B178" s="180"/>
      <c r="C178" s="180"/>
      <c r="D178" s="180"/>
      <c r="E178" s="180" t="s">
        <v>527</v>
      </c>
      <c r="F178" s="180" t="s">
        <v>112</v>
      </c>
      <c r="G178" s="180"/>
      <c r="H178" s="180"/>
      <c r="I178" s="181"/>
      <c r="J178" s="181">
        <v>0</v>
      </c>
      <c r="K178" s="181">
        <v>0</v>
      </c>
      <c r="L178" s="181">
        <v>0</v>
      </c>
      <c r="M178" s="181">
        <v>0</v>
      </c>
      <c r="N178" s="181">
        <v>0</v>
      </c>
      <c r="O178" s="181">
        <v>0</v>
      </c>
      <c r="P178" s="176"/>
    </row>
    <row r="179" spans="1:16" ht="12" customHeight="1">
      <c r="A179" s="176"/>
      <c r="B179" s="180"/>
      <c r="C179" s="180"/>
      <c r="D179" s="180"/>
      <c r="E179" s="180"/>
      <c r="F179" s="180" t="s">
        <v>528</v>
      </c>
      <c r="G179" s="180" t="s">
        <v>497</v>
      </c>
      <c r="H179" s="180"/>
      <c r="I179" s="181"/>
      <c r="J179" s="181">
        <v>0</v>
      </c>
      <c r="K179" s="181">
        <v>0</v>
      </c>
      <c r="L179" s="181">
        <v>0</v>
      </c>
      <c r="M179" s="181">
        <v>0</v>
      </c>
      <c r="N179" s="181">
        <v>0</v>
      </c>
      <c r="O179" s="181">
        <v>0</v>
      </c>
      <c r="P179" s="176"/>
    </row>
    <row r="180" spans="1:16" ht="12" customHeight="1">
      <c r="A180" s="176"/>
      <c r="B180" s="180"/>
      <c r="C180" s="180"/>
      <c r="D180" s="180"/>
      <c r="E180" s="180"/>
      <c r="F180" s="180" t="s">
        <v>529</v>
      </c>
      <c r="G180" s="180" t="s">
        <v>499</v>
      </c>
      <c r="H180" s="180"/>
      <c r="I180" s="181"/>
      <c r="J180" s="181">
        <v>0</v>
      </c>
      <c r="K180" s="181">
        <v>0</v>
      </c>
      <c r="L180" s="181">
        <v>0</v>
      </c>
      <c r="M180" s="181">
        <v>0</v>
      </c>
      <c r="N180" s="181">
        <v>0</v>
      </c>
      <c r="O180" s="181">
        <v>0</v>
      </c>
      <c r="P180" s="176"/>
    </row>
    <row r="181" spans="1:16" ht="12" customHeight="1">
      <c r="A181" s="176"/>
      <c r="B181" s="180"/>
      <c r="C181" s="180"/>
      <c r="D181" s="180"/>
      <c r="E181" s="180" t="s">
        <v>530</v>
      </c>
      <c r="F181" s="180" t="s">
        <v>113</v>
      </c>
      <c r="G181" s="180"/>
      <c r="H181" s="180"/>
      <c r="I181" s="181"/>
      <c r="J181" s="181">
        <v>0</v>
      </c>
      <c r="K181" s="181">
        <v>0</v>
      </c>
      <c r="L181" s="181">
        <v>0</v>
      </c>
      <c r="M181" s="181">
        <v>0</v>
      </c>
      <c r="N181" s="181">
        <v>0</v>
      </c>
      <c r="O181" s="181">
        <v>0</v>
      </c>
      <c r="P181" s="176"/>
    </row>
    <row r="182" spans="1:16" ht="12" customHeight="1">
      <c r="A182" s="176"/>
      <c r="B182" s="180"/>
      <c r="C182" s="180"/>
      <c r="D182" s="180"/>
      <c r="E182" s="180"/>
      <c r="F182" s="180" t="s">
        <v>531</v>
      </c>
      <c r="G182" s="180" t="s">
        <v>497</v>
      </c>
      <c r="H182" s="180"/>
      <c r="I182" s="181"/>
      <c r="J182" s="181"/>
      <c r="K182" s="181"/>
      <c r="L182" s="181"/>
      <c r="M182" s="181"/>
      <c r="N182" s="181"/>
      <c r="O182" s="181"/>
      <c r="P182" s="176"/>
    </row>
    <row r="183" spans="1:16" ht="12" customHeight="1">
      <c r="A183" s="176"/>
      <c r="B183" s="180"/>
      <c r="C183" s="180"/>
      <c r="D183" s="180"/>
      <c r="E183" s="180"/>
      <c r="F183" s="180" t="s">
        <v>532</v>
      </c>
      <c r="G183" s="180" t="s">
        <v>499</v>
      </c>
      <c r="H183" s="180"/>
      <c r="I183" s="181"/>
      <c r="J183" s="181"/>
      <c r="K183" s="181"/>
      <c r="L183" s="181"/>
      <c r="M183" s="181"/>
      <c r="N183" s="181"/>
      <c r="O183" s="181"/>
      <c r="P183" s="176"/>
    </row>
    <row r="184" spans="1:16" ht="12" customHeight="1">
      <c r="A184" s="176"/>
      <c r="B184" s="277"/>
      <c r="C184" s="277"/>
      <c r="D184" s="277"/>
      <c r="E184" s="277"/>
      <c r="F184" s="277"/>
      <c r="G184" s="277"/>
      <c r="H184" s="277"/>
      <c r="I184" s="277"/>
      <c r="J184" s="277"/>
      <c r="K184" s="277"/>
      <c r="L184" s="277"/>
      <c r="M184" s="277"/>
      <c r="N184" s="277"/>
      <c r="O184" s="277"/>
      <c r="P184" s="176"/>
    </row>
    <row r="185" spans="1:16" ht="12" customHeight="1">
      <c r="A185" s="176"/>
      <c r="B185" s="176" t="s">
        <v>462</v>
      </c>
      <c r="C185" s="176" t="s">
        <v>542</v>
      </c>
      <c r="F185" s="180"/>
      <c r="G185" s="180"/>
      <c r="H185" s="180"/>
      <c r="I185" s="181"/>
      <c r="J185" s="181"/>
      <c r="K185" s="181"/>
      <c r="L185" s="181"/>
      <c r="M185" s="181"/>
      <c r="N185" s="181"/>
      <c r="O185" s="181"/>
      <c r="P185" s="176"/>
    </row>
    <row r="186" spans="1:16" ht="12" customHeight="1">
      <c r="A186" s="176"/>
      <c r="B186" s="171"/>
      <c r="C186" s="311" t="s">
        <v>689</v>
      </c>
      <c r="D186" s="171"/>
      <c r="E186" s="171"/>
      <c r="F186" s="327"/>
      <c r="G186" s="327"/>
      <c r="H186" s="327"/>
      <c r="I186" s="173"/>
      <c r="J186" s="173"/>
      <c r="K186" s="173"/>
      <c r="L186" s="173"/>
      <c r="M186" s="173"/>
      <c r="N186" s="173"/>
      <c r="O186" s="173"/>
      <c r="P186" s="176"/>
    </row>
    <row r="187" ht="8.25" customHeight="1"/>
    <row r="188" ht="8.25" customHeight="1"/>
    <row r="189" ht="8.25" customHeight="1"/>
    <row r="190" ht="8.25" customHeight="1"/>
    <row r="191" ht="8.25" customHeight="1"/>
    <row r="192" ht="8.25" customHeight="1"/>
    <row r="193" ht="8.25" customHeight="1"/>
    <row r="194" ht="8.25" customHeight="1"/>
    <row r="195" ht="8.25" customHeight="1"/>
    <row r="196" ht="8.25" customHeight="1"/>
    <row r="197" ht="8.25" customHeight="1"/>
    <row r="198" ht="8.25" customHeight="1"/>
    <row r="199" ht="8.25" customHeight="1"/>
    <row r="200" ht="8.25" customHeight="1"/>
    <row r="201" ht="8.25" customHeight="1"/>
    <row r="202" ht="8.25" customHeight="1"/>
    <row r="203" ht="8.25" customHeight="1"/>
    <row r="204" ht="8.25" customHeight="1"/>
    <row r="205" ht="8.25" customHeight="1"/>
    <row r="206" ht="8.25" customHeight="1"/>
    <row r="207" ht="8.25" customHeight="1"/>
    <row r="208" ht="8.25" customHeight="1"/>
    <row r="209" ht="8.25" customHeight="1"/>
    <row r="210" ht="8.25" customHeight="1"/>
    <row r="211" ht="8.25" customHeight="1"/>
    <row r="212" ht="8.25" customHeight="1"/>
    <row r="213" ht="8.25" customHeight="1"/>
    <row r="214" ht="8.25" customHeight="1"/>
    <row r="215" ht="8.25" customHeight="1"/>
    <row r="216" ht="8.25" customHeight="1"/>
    <row r="217" ht="8.25" customHeight="1"/>
    <row r="218" ht="8.25" customHeight="1"/>
    <row r="219" ht="8.25" customHeight="1"/>
    <row r="220" ht="8.25" customHeight="1"/>
    <row r="221" ht="8.25" customHeight="1"/>
    <row r="222" ht="8.25" customHeight="1"/>
    <row r="223" ht="8.25" customHeight="1"/>
    <row r="224" ht="8.25" customHeight="1"/>
    <row r="225" ht="8.25" customHeight="1"/>
    <row r="226" ht="8.25" customHeight="1"/>
    <row r="227" ht="8.25" customHeight="1"/>
    <row r="228" ht="8.25" customHeight="1"/>
    <row r="229" ht="8.25" customHeight="1"/>
    <row r="230" ht="8.25" customHeight="1"/>
    <row r="231" ht="8.25" customHeight="1"/>
    <row r="232" ht="8.25" customHeight="1"/>
    <row r="233" ht="8.25" customHeight="1"/>
    <row r="234" ht="8.25" customHeight="1"/>
    <row r="235" ht="8.25" customHeight="1"/>
    <row r="236" ht="8.25" customHeight="1"/>
    <row r="237" ht="8.25" customHeight="1"/>
    <row r="238" ht="8.25" customHeight="1"/>
    <row r="239" ht="8.25" customHeight="1"/>
    <row r="240" ht="8.25" customHeight="1"/>
    <row r="241" ht="8.25" customHeight="1"/>
    <row r="242" ht="8.25" customHeight="1"/>
    <row r="243" ht="8.25" customHeight="1"/>
    <row r="244" ht="8.25" customHeight="1"/>
    <row r="245" ht="8.25" customHeight="1"/>
    <row r="246" ht="8.25" customHeight="1"/>
    <row r="247" ht="8.25" customHeight="1"/>
    <row r="248" ht="8.25" customHeight="1"/>
    <row r="249" ht="8.25" customHeight="1"/>
    <row r="250" ht="8.25" customHeight="1"/>
    <row r="251" ht="8.25" customHeight="1"/>
    <row r="252" ht="8.25" customHeight="1"/>
    <row r="253" ht="8.25" customHeight="1"/>
    <row r="254" ht="8.25" customHeight="1"/>
    <row r="255" ht="8.25" customHeight="1"/>
    <row r="256" ht="8.25" customHeight="1"/>
    <row r="257" ht="8.25" customHeight="1"/>
    <row r="258" ht="8.25" customHeight="1"/>
    <row r="259" ht="8.25" customHeight="1"/>
    <row r="260" ht="8.25" customHeight="1"/>
    <row r="261" ht="8.25" customHeight="1"/>
    <row r="262" ht="8.25" customHeight="1"/>
    <row r="263" ht="8.25" customHeight="1"/>
    <row r="264" ht="8.25" customHeight="1"/>
    <row r="265" ht="8.25" customHeight="1"/>
    <row r="266" ht="8.25" customHeight="1"/>
    <row r="267" ht="8.25" customHeight="1"/>
    <row r="268" ht="8.25" customHeight="1"/>
    <row r="269" ht="8.25" customHeight="1"/>
    <row r="270" ht="8.25" customHeight="1"/>
    <row r="271" ht="8.25" customHeight="1"/>
    <row r="272" ht="8.25" customHeight="1"/>
    <row r="273" ht="8.25" customHeight="1"/>
    <row r="274" ht="8.25" customHeight="1"/>
    <row r="275" ht="8.25" customHeight="1"/>
    <row r="276" ht="8.25" customHeight="1"/>
    <row r="277" ht="8.25" customHeight="1"/>
    <row r="278" ht="8.25" customHeight="1"/>
    <row r="279" ht="8.25" customHeight="1"/>
    <row r="280" ht="8.25" customHeight="1"/>
    <row r="281" ht="8.25" customHeight="1"/>
    <row r="282" ht="8.25" customHeight="1"/>
    <row r="283" ht="8.25" customHeight="1"/>
    <row r="284" ht="8.25" customHeight="1"/>
    <row r="285" ht="8.25" customHeight="1"/>
    <row r="286" ht="8.25" customHeight="1"/>
    <row r="287" ht="8.25" customHeight="1"/>
    <row r="288" ht="8.25" customHeight="1"/>
    <row r="289" ht="8.25" customHeight="1"/>
    <row r="290" ht="8.25" customHeight="1"/>
    <row r="291" ht="8.25" customHeight="1"/>
    <row r="292" ht="8.25" customHeight="1"/>
    <row r="293" ht="8.25" customHeight="1"/>
  </sheetData>
  <printOptions/>
  <pageMargins left="0.75" right="0.75" top="1" bottom="1" header="0" footer="0"/>
  <pageSetup horizontalDpi="600" verticalDpi="600" orientation="portrait" scale="83" r:id="rId1"/>
  <rowBreaks count="1" manualBreakCount="1">
    <brk id="105" min="1" max="20" man="1"/>
  </rowBreaks>
</worksheet>
</file>

<file path=xl/worksheets/sheet18.xml><?xml version="1.0" encoding="utf-8"?>
<worksheet xmlns="http://schemas.openxmlformats.org/spreadsheetml/2006/main" xmlns:r="http://schemas.openxmlformats.org/officeDocument/2006/relationships">
  <dimension ref="A1:O201"/>
  <sheetViews>
    <sheetView zoomScale="75" zoomScaleNormal="75" workbookViewId="0" topLeftCell="A1">
      <selection activeCell="A1" sqref="A1"/>
    </sheetView>
  </sheetViews>
  <sheetFormatPr defaultColWidth="11.421875" defaultRowHeight="12.75"/>
  <cols>
    <col min="1" max="1" width="2.140625" style="366" customWidth="1"/>
    <col min="2" max="4" width="3.7109375" style="366" customWidth="1"/>
    <col min="5" max="7" width="6.7109375" style="366" customWidth="1"/>
    <col min="8" max="8" width="17.7109375" style="366" customWidth="1"/>
    <col min="9" max="9" width="1.7109375" style="366" customWidth="1"/>
    <col min="10" max="10" width="11.7109375" style="367" customWidth="1"/>
    <col min="11" max="13" width="11.7109375" style="368" customWidth="1"/>
    <col min="14" max="15" width="11.7109375" style="367" customWidth="1"/>
    <col min="16" max="16384" width="11.421875" style="170" customWidth="1"/>
  </cols>
  <sheetData>
    <row r="1" spans="1:15" ht="12.75">
      <c r="A1" s="343"/>
      <c r="B1" s="156" t="s">
        <v>690</v>
      </c>
      <c r="C1" s="343"/>
      <c r="D1" s="343"/>
      <c r="E1" s="343"/>
      <c r="F1" s="343"/>
      <c r="G1" s="343"/>
      <c r="H1" s="343"/>
      <c r="I1" s="343"/>
      <c r="J1" s="343"/>
      <c r="K1" s="343"/>
      <c r="L1" s="309"/>
      <c r="M1" s="309"/>
      <c r="N1" s="344"/>
      <c r="O1" s="176"/>
    </row>
    <row r="2" spans="1:15" s="169" customFormat="1" ht="12.75" customHeight="1">
      <c r="A2" s="168"/>
      <c r="B2" s="345" t="s">
        <v>703</v>
      </c>
      <c r="C2" s="346"/>
      <c r="D2" s="346"/>
      <c r="E2" s="346"/>
      <c r="F2" s="346"/>
      <c r="G2" s="346"/>
      <c r="H2" s="346"/>
      <c r="I2" s="346"/>
      <c r="J2" s="346"/>
      <c r="K2" s="346"/>
      <c r="L2" s="346"/>
      <c r="M2" s="346"/>
      <c r="N2" s="346"/>
      <c r="O2" s="347"/>
    </row>
    <row r="3" spans="1:15" ht="12" customHeight="1">
      <c r="A3" s="343"/>
      <c r="B3" s="348" t="s">
        <v>0</v>
      </c>
      <c r="C3" s="349"/>
      <c r="D3" s="349"/>
      <c r="E3" s="349"/>
      <c r="F3" s="349"/>
      <c r="G3" s="349"/>
      <c r="H3" s="349"/>
      <c r="I3" s="349"/>
      <c r="J3" s="349"/>
      <c r="K3" s="349"/>
      <c r="L3" s="349"/>
      <c r="M3" s="349"/>
      <c r="N3" s="349"/>
      <c r="O3" s="350"/>
    </row>
    <row r="4" spans="1:15" s="171" customFormat="1" ht="12.75" customHeight="1">
      <c r="A4" s="186"/>
      <c r="B4" s="176"/>
      <c r="C4" s="177"/>
      <c r="D4" s="177"/>
      <c r="E4" s="177"/>
      <c r="F4" s="177"/>
      <c r="G4" s="177"/>
      <c r="H4" s="177"/>
      <c r="I4" s="177"/>
      <c r="J4" s="177"/>
      <c r="K4" s="178"/>
      <c r="L4" s="178"/>
      <c r="M4" s="178"/>
      <c r="N4" s="178"/>
      <c r="O4" s="312"/>
    </row>
    <row r="5" spans="2:15" s="186" customFormat="1" ht="9" customHeight="1">
      <c r="B5" s="313"/>
      <c r="C5" s="174"/>
      <c r="D5" s="174"/>
      <c r="E5" s="174"/>
      <c r="F5" s="174"/>
      <c r="G5" s="174"/>
      <c r="H5" s="174"/>
      <c r="I5" s="174"/>
      <c r="J5" s="174"/>
      <c r="K5" s="314" t="s">
        <v>562</v>
      </c>
      <c r="L5" s="314"/>
      <c r="M5" s="314"/>
      <c r="N5" s="314"/>
      <c r="O5" s="175"/>
    </row>
    <row r="6" spans="6:15" s="186" customFormat="1" ht="23.25" customHeight="1">
      <c r="F6" s="181"/>
      <c r="G6" s="181"/>
      <c r="H6" s="181"/>
      <c r="I6" s="181"/>
      <c r="J6" s="315"/>
      <c r="K6" s="316" t="s">
        <v>590</v>
      </c>
      <c r="L6" s="317"/>
      <c r="M6" s="317"/>
      <c r="N6" s="317"/>
      <c r="O6" s="318"/>
    </row>
    <row r="7" spans="2:15" s="186" customFormat="1" ht="16.5" customHeight="1">
      <c r="B7" s="172" t="s">
        <v>1</v>
      </c>
      <c r="C7" s="176"/>
      <c r="D7" s="176"/>
      <c r="E7" s="176"/>
      <c r="F7" s="180"/>
      <c r="G7" s="180"/>
      <c r="H7" s="180"/>
      <c r="I7" s="180"/>
      <c r="J7" s="319"/>
      <c r="K7" s="320" t="s">
        <v>563</v>
      </c>
      <c r="L7" s="321" t="s">
        <v>682</v>
      </c>
      <c r="M7" s="321" t="s">
        <v>683</v>
      </c>
      <c r="N7" s="320" t="s">
        <v>684</v>
      </c>
      <c r="O7" s="180"/>
    </row>
    <row r="8" spans="6:15" s="172" customFormat="1" ht="12" customHeight="1">
      <c r="F8" s="173"/>
      <c r="G8" s="173"/>
      <c r="H8" s="173"/>
      <c r="I8" s="322"/>
      <c r="J8" s="319">
        <v>2006</v>
      </c>
      <c r="K8" s="323"/>
      <c r="L8" s="325" t="s">
        <v>685</v>
      </c>
      <c r="M8" s="325" t="s">
        <v>686</v>
      </c>
      <c r="N8" s="325" t="s">
        <v>687</v>
      </c>
      <c r="O8" s="172" t="s">
        <v>688</v>
      </c>
    </row>
    <row r="9" spans="2:15" s="186" customFormat="1" ht="9" customHeight="1">
      <c r="B9" s="206"/>
      <c r="C9" s="206"/>
      <c r="D9" s="206"/>
      <c r="E9" s="206"/>
      <c r="F9" s="326"/>
      <c r="G9" s="326"/>
      <c r="H9" s="326"/>
      <c r="I9" s="326"/>
      <c r="J9" s="326"/>
      <c r="K9" s="326"/>
      <c r="L9" s="326"/>
      <c r="M9" s="326"/>
      <c r="N9" s="326"/>
      <c r="O9" s="326"/>
    </row>
    <row r="10" spans="6:15" s="176" customFormat="1" ht="12" customHeight="1">
      <c r="F10" s="180"/>
      <c r="G10" s="180"/>
      <c r="H10" s="180"/>
      <c r="I10" s="181"/>
      <c r="J10" s="181"/>
      <c r="K10" s="181"/>
      <c r="L10" s="181"/>
      <c r="M10" s="181"/>
      <c r="N10" s="181"/>
      <c r="O10" s="181"/>
    </row>
    <row r="11" spans="2:15" s="351" customFormat="1" ht="12" customHeight="1">
      <c r="B11" s="171" t="s">
        <v>146</v>
      </c>
      <c r="C11" s="311"/>
      <c r="D11" s="171"/>
      <c r="E11" s="171"/>
      <c r="F11" s="327"/>
      <c r="G11" s="327"/>
      <c r="H11" s="327"/>
      <c r="J11" s="181">
        <v>-14390.171711874747</v>
      </c>
      <c r="K11" s="181">
        <v>4304.935159608968</v>
      </c>
      <c r="L11" s="181">
        <v>3431.4572775487873</v>
      </c>
      <c r="M11" s="181">
        <v>269.1758907983756</v>
      </c>
      <c r="N11" s="181">
        <v>326.7343224778798</v>
      </c>
      <c r="O11" s="181">
        <v>-6057.873152000655</v>
      </c>
    </row>
    <row r="12" spans="2:15" s="351" customFormat="1" ht="12" customHeight="1">
      <c r="B12" s="339"/>
      <c r="C12" s="339"/>
      <c r="D12" s="339"/>
      <c r="E12" s="339"/>
      <c r="F12" s="339"/>
      <c r="G12" s="339"/>
      <c r="H12" s="327"/>
      <c r="J12" s="173"/>
      <c r="K12" s="173"/>
      <c r="L12" s="173"/>
      <c r="M12" s="173"/>
      <c r="N12" s="173"/>
      <c r="O12" s="173"/>
    </row>
    <row r="13" spans="2:15" s="351" customFormat="1" ht="12" customHeight="1">
      <c r="B13" s="339" t="s">
        <v>579</v>
      </c>
      <c r="C13" s="339"/>
      <c r="D13" s="339"/>
      <c r="E13" s="339"/>
      <c r="F13" s="339"/>
      <c r="G13" s="339"/>
      <c r="H13" s="327"/>
      <c r="J13" s="173">
        <v>122566.31715356463</v>
      </c>
      <c r="K13" s="173">
        <v>11975.21244391497</v>
      </c>
      <c r="L13" s="173">
        <v>6013.835794968108</v>
      </c>
      <c r="M13" s="173">
        <v>1758.8711947377553</v>
      </c>
      <c r="N13" s="173">
        <v>246.3987012478478</v>
      </c>
      <c r="O13" s="173">
        <v>142560.63528843332</v>
      </c>
    </row>
    <row r="14" spans="2:15" s="351" customFormat="1" ht="12" customHeight="1">
      <c r="B14" s="339"/>
      <c r="C14" s="339"/>
      <c r="D14" s="339"/>
      <c r="E14" s="339"/>
      <c r="F14" s="339"/>
      <c r="G14" s="339"/>
      <c r="H14" s="339"/>
      <c r="J14" s="352"/>
      <c r="K14" s="352"/>
      <c r="L14" s="352"/>
      <c r="M14" s="352"/>
      <c r="N14" s="352"/>
      <c r="O14" s="352"/>
    </row>
    <row r="15" spans="2:15" s="353" customFormat="1" ht="12" customHeight="1">
      <c r="B15" s="354" t="s">
        <v>567</v>
      </c>
      <c r="C15" s="354"/>
      <c r="D15" s="354"/>
      <c r="E15" s="354"/>
      <c r="F15" s="355"/>
      <c r="G15" s="355"/>
      <c r="H15" s="354"/>
      <c r="J15" s="356">
        <v>19676.592563140002</v>
      </c>
      <c r="K15" s="356">
        <v>-1584.1430108724405</v>
      </c>
      <c r="L15" s="356">
        <v>-42.1193163119414</v>
      </c>
      <c r="M15" s="356">
        <v>94.11646910438444</v>
      </c>
      <c r="N15" s="356">
        <v>0.0065643699971644764</v>
      </c>
      <c r="O15" s="356">
        <v>18144.45326943</v>
      </c>
    </row>
    <row r="16" spans="2:15" s="351" customFormat="1" ht="12" customHeight="1">
      <c r="B16" s="339"/>
      <c r="C16" s="339"/>
      <c r="D16" s="339"/>
      <c r="E16" s="340" t="s">
        <v>130</v>
      </c>
      <c r="F16" s="339"/>
      <c r="G16" s="339"/>
      <c r="H16" s="340"/>
      <c r="J16" s="352">
        <v>19428.94456314</v>
      </c>
      <c r="K16" s="352">
        <v>-1584.1430108724405</v>
      </c>
      <c r="L16" s="352">
        <v>-42.1193163119414</v>
      </c>
      <c r="M16" s="352">
        <v>93.81646910438442</v>
      </c>
      <c r="N16" s="352">
        <v>0.0065643699971644764</v>
      </c>
      <c r="O16" s="352">
        <v>17896.50526943</v>
      </c>
    </row>
    <row r="17" spans="2:15" s="351" customFormat="1" ht="12" customHeight="1">
      <c r="B17" s="339"/>
      <c r="C17" s="339"/>
      <c r="D17" s="339"/>
      <c r="E17" s="339"/>
      <c r="F17" s="340" t="s">
        <v>69</v>
      </c>
      <c r="G17" s="340"/>
      <c r="H17" s="340"/>
      <c r="J17" s="352">
        <v>19224.92798858</v>
      </c>
      <c r="K17" s="352">
        <v>-1597.956860322728</v>
      </c>
      <c r="L17" s="352">
        <v>-42.1193163119414</v>
      </c>
      <c r="M17" s="352">
        <v>92.04159338467218</v>
      </c>
      <c r="N17" s="352">
        <v>0.006564369999978226</v>
      </c>
      <c r="O17" s="352">
        <v>17676.8999697</v>
      </c>
    </row>
    <row r="18" spans="2:15" s="351" customFormat="1" ht="12" customHeight="1">
      <c r="B18" s="339"/>
      <c r="C18" s="339"/>
      <c r="D18" s="339"/>
      <c r="E18" s="339"/>
      <c r="F18" s="340" t="s">
        <v>53</v>
      </c>
      <c r="G18" s="340"/>
      <c r="H18" s="340"/>
      <c r="J18" s="352">
        <v>204.01657456000248</v>
      </c>
      <c r="K18" s="352">
        <v>13.813849450287478</v>
      </c>
      <c r="L18" s="352">
        <v>0</v>
      </c>
      <c r="M18" s="352">
        <v>1.7748757197122416</v>
      </c>
      <c r="N18" s="352">
        <v>-2.8137492336099967E-12</v>
      </c>
      <c r="O18" s="352">
        <v>219.6052997299994</v>
      </c>
    </row>
    <row r="19" spans="2:15" s="351" customFormat="1" ht="12" customHeight="1">
      <c r="B19" s="339"/>
      <c r="C19" s="339"/>
      <c r="D19" s="339"/>
      <c r="E19" s="340" t="s">
        <v>580</v>
      </c>
      <c r="F19" s="339"/>
      <c r="G19" s="339"/>
      <c r="H19" s="340"/>
      <c r="J19" s="352">
        <v>247.648</v>
      </c>
      <c r="K19" s="352">
        <v>0</v>
      </c>
      <c r="L19" s="352">
        <v>0</v>
      </c>
      <c r="M19" s="352">
        <v>0.30000000000000426</v>
      </c>
      <c r="N19" s="352">
        <v>0</v>
      </c>
      <c r="O19" s="352">
        <v>247.94799999999998</v>
      </c>
    </row>
    <row r="20" spans="2:15" s="353" customFormat="1" ht="12" customHeight="1">
      <c r="B20" s="355" t="s">
        <v>570</v>
      </c>
      <c r="C20" s="355"/>
      <c r="D20" s="355"/>
      <c r="E20" s="354"/>
      <c r="F20" s="355"/>
      <c r="G20" s="355"/>
      <c r="H20" s="354"/>
      <c r="J20" s="356">
        <v>9902.67072260713</v>
      </c>
      <c r="K20" s="356">
        <v>6182.010053816929</v>
      </c>
      <c r="L20" s="356">
        <v>491.99268150383716</v>
      </c>
      <c r="M20" s="356">
        <v>193.1</v>
      </c>
      <c r="N20" s="356">
        <v>143.74029596533902</v>
      </c>
      <c r="O20" s="356">
        <v>16913.51375389324</v>
      </c>
    </row>
    <row r="21" spans="2:15" s="351" customFormat="1" ht="12" customHeight="1">
      <c r="B21" s="339"/>
      <c r="C21" s="339"/>
      <c r="D21" s="339" t="s">
        <v>571</v>
      </c>
      <c r="E21" s="340"/>
      <c r="F21" s="339"/>
      <c r="G21" s="339"/>
      <c r="H21" s="340"/>
      <c r="J21" s="352">
        <v>7872.26572260713</v>
      </c>
      <c r="K21" s="352">
        <v>6202.88799893</v>
      </c>
      <c r="L21" s="352">
        <v>491.99268150383716</v>
      </c>
      <c r="M21" s="352">
        <v>193.1</v>
      </c>
      <c r="N21" s="352">
        <v>0.0023508522675683707</v>
      </c>
      <c r="O21" s="352">
        <v>14760.248753893238</v>
      </c>
    </row>
    <row r="22" spans="2:15" s="351" customFormat="1" ht="12" customHeight="1">
      <c r="B22" s="339"/>
      <c r="C22" s="339"/>
      <c r="D22" s="340"/>
      <c r="E22" s="340" t="s">
        <v>120</v>
      </c>
      <c r="F22" s="339"/>
      <c r="G22" s="339"/>
      <c r="H22" s="340"/>
      <c r="J22" s="352">
        <v>0</v>
      </c>
      <c r="K22" s="352">
        <v>0</v>
      </c>
      <c r="L22" s="352">
        <v>0</v>
      </c>
      <c r="M22" s="352">
        <v>0</v>
      </c>
      <c r="N22" s="352">
        <v>0</v>
      </c>
      <c r="O22" s="352">
        <v>0</v>
      </c>
    </row>
    <row r="23" spans="2:15" s="351" customFormat="1" ht="12" customHeight="1">
      <c r="B23" s="339"/>
      <c r="C23" s="339"/>
      <c r="D23" s="340"/>
      <c r="E23" s="340" t="s">
        <v>74</v>
      </c>
      <c r="F23" s="339"/>
      <c r="G23" s="339"/>
      <c r="H23" s="340"/>
      <c r="J23" s="352">
        <v>7173.539015433399</v>
      </c>
      <c r="K23" s="352">
        <v>3191.693981310001</v>
      </c>
      <c r="L23" s="352">
        <v>346.9286050015882</v>
      </c>
      <c r="M23" s="352">
        <v>146.4</v>
      </c>
      <c r="N23" s="352">
        <v>0.0019339062382641714</v>
      </c>
      <c r="O23" s="352">
        <v>10858.563535651228</v>
      </c>
    </row>
    <row r="24" spans="2:15" s="351" customFormat="1" ht="12" customHeight="1">
      <c r="B24" s="339"/>
      <c r="C24" s="339"/>
      <c r="D24" s="339"/>
      <c r="E24" s="340" t="s">
        <v>387</v>
      </c>
      <c r="F24" s="339"/>
      <c r="G24" s="339"/>
      <c r="H24" s="340"/>
      <c r="J24" s="352">
        <v>0</v>
      </c>
      <c r="K24" s="352">
        <v>0</v>
      </c>
      <c r="L24" s="352">
        <v>0</v>
      </c>
      <c r="M24" s="352">
        <v>0</v>
      </c>
      <c r="N24" s="352">
        <v>0</v>
      </c>
      <c r="O24" s="352">
        <v>0</v>
      </c>
    </row>
    <row r="25" spans="2:15" s="351" customFormat="1" ht="12" customHeight="1">
      <c r="B25" s="339"/>
      <c r="C25" s="339"/>
      <c r="D25" s="339"/>
      <c r="E25" s="340" t="s">
        <v>76</v>
      </c>
      <c r="F25" s="339"/>
      <c r="G25" s="339"/>
      <c r="H25" s="340"/>
      <c r="J25" s="352">
        <v>698.7267071737309</v>
      </c>
      <c r="K25" s="352">
        <v>3011.1940176199996</v>
      </c>
      <c r="L25" s="352">
        <v>145.06407650224892</v>
      </c>
      <c r="M25" s="352">
        <v>46.7</v>
      </c>
      <c r="N25" s="352">
        <v>0.00041694602930419933</v>
      </c>
      <c r="O25" s="352">
        <v>3901.68521824201</v>
      </c>
    </row>
    <row r="26" spans="2:15" s="351" customFormat="1" ht="12" customHeight="1">
      <c r="B26" s="339"/>
      <c r="C26" s="339"/>
      <c r="D26" s="339" t="s">
        <v>572</v>
      </c>
      <c r="E26" s="340"/>
      <c r="F26" s="339"/>
      <c r="G26" s="339"/>
      <c r="H26" s="340"/>
      <c r="J26" s="352">
        <v>2030.405</v>
      </c>
      <c r="K26" s="352">
        <v>-20.877945113071547</v>
      </c>
      <c r="L26" s="352">
        <v>0</v>
      </c>
      <c r="M26" s="352">
        <v>0</v>
      </c>
      <c r="N26" s="352">
        <v>143.73794511307145</v>
      </c>
      <c r="O26" s="352">
        <v>2153.265</v>
      </c>
    </row>
    <row r="27" spans="2:15" s="351" customFormat="1" ht="12" customHeight="1">
      <c r="B27" s="339"/>
      <c r="C27" s="339"/>
      <c r="D27" s="339"/>
      <c r="E27" s="340" t="s">
        <v>120</v>
      </c>
      <c r="F27" s="339"/>
      <c r="G27" s="339"/>
      <c r="H27" s="340"/>
      <c r="J27" s="352"/>
      <c r="K27" s="352"/>
      <c r="L27" s="352"/>
      <c r="M27" s="352"/>
      <c r="N27" s="352"/>
      <c r="O27" s="352"/>
    </row>
    <row r="28" spans="2:15" s="351" customFormat="1" ht="12" customHeight="1">
      <c r="B28" s="339"/>
      <c r="C28" s="339"/>
      <c r="D28" s="339"/>
      <c r="E28" s="340" t="s">
        <v>74</v>
      </c>
      <c r="F28" s="339"/>
      <c r="G28" s="339"/>
      <c r="H28" s="340"/>
      <c r="J28" s="352"/>
      <c r="K28" s="352"/>
      <c r="L28" s="352"/>
      <c r="M28" s="352"/>
      <c r="N28" s="352"/>
      <c r="O28" s="352"/>
    </row>
    <row r="29" spans="2:15" s="351" customFormat="1" ht="12" customHeight="1">
      <c r="B29" s="339"/>
      <c r="C29" s="339"/>
      <c r="D29" s="339"/>
      <c r="E29" s="340" t="s">
        <v>387</v>
      </c>
      <c r="F29" s="339"/>
      <c r="G29" s="339"/>
      <c r="H29" s="340"/>
      <c r="J29" s="352"/>
      <c r="K29" s="352">
        <v>-143.73746518900023</v>
      </c>
      <c r="L29" s="352">
        <v>0</v>
      </c>
      <c r="M29" s="352">
        <v>0</v>
      </c>
      <c r="N29" s="352">
        <v>143.73746518900023</v>
      </c>
      <c r="O29" s="352"/>
    </row>
    <row r="30" spans="2:15" s="351" customFormat="1" ht="12" customHeight="1">
      <c r="B30" s="339"/>
      <c r="C30" s="339"/>
      <c r="D30" s="339"/>
      <c r="E30" s="340" t="s">
        <v>76</v>
      </c>
      <c r="F30" s="339"/>
      <c r="G30" s="339"/>
      <c r="H30" s="340"/>
      <c r="J30" s="352">
        <v>2030.405</v>
      </c>
      <c r="K30" s="352">
        <v>122.85952007592869</v>
      </c>
      <c r="L30" s="352">
        <v>0</v>
      </c>
      <c r="M30" s="352">
        <v>0</v>
      </c>
      <c r="N30" s="352">
        <v>0.0004799240712145547</v>
      </c>
      <c r="O30" s="352">
        <v>2153.265</v>
      </c>
    </row>
    <row r="31" spans="2:15" s="351" customFormat="1" ht="12" customHeight="1">
      <c r="B31" s="340"/>
      <c r="C31" s="340"/>
      <c r="D31" s="340"/>
      <c r="E31" s="340"/>
      <c r="F31" s="339" t="s">
        <v>21</v>
      </c>
      <c r="G31" s="339"/>
      <c r="H31" s="340"/>
      <c r="J31" s="352">
        <v>1305</v>
      </c>
      <c r="K31" s="352">
        <v>-217.70047992407126</v>
      </c>
      <c r="L31" s="352">
        <v>0</v>
      </c>
      <c r="M31" s="352">
        <v>0</v>
      </c>
      <c r="N31" s="352">
        <v>0.0004799240712145547</v>
      </c>
      <c r="O31" s="352">
        <v>1087.3</v>
      </c>
    </row>
    <row r="32" spans="2:15" s="351" customFormat="1" ht="12" customHeight="1">
      <c r="B32" s="339"/>
      <c r="C32" s="339"/>
      <c r="D32" s="339"/>
      <c r="E32" s="340"/>
      <c r="F32" s="339" t="s">
        <v>70</v>
      </c>
      <c r="G32" s="339"/>
      <c r="H32" s="340"/>
      <c r="J32" s="352">
        <v>725.405</v>
      </c>
      <c r="K32" s="352">
        <v>340.56</v>
      </c>
      <c r="L32" s="352">
        <v>0</v>
      </c>
      <c r="M32" s="352">
        <v>0</v>
      </c>
      <c r="N32" s="352">
        <v>0</v>
      </c>
      <c r="O32" s="352">
        <v>1065.965</v>
      </c>
    </row>
    <row r="33" spans="2:15" s="353" customFormat="1" ht="12" customHeight="1">
      <c r="B33" s="355" t="s">
        <v>573</v>
      </c>
      <c r="C33" s="355"/>
      <c r="D33" s="355"/>
      <c r="E33" s="354"/>
      <c r="F33" s="355"/>
      <c r="G33" s="355"/>
      <c r="H33" s="354"/>
      <c r="J33" s="356">
        <v>4012.45605982</v>
      </c>
      <c r="K33" s="356">
        <v>-72.12767600210816</v>
      </c>
      <c r="L33" s="356">
        <v>222.4056203727334</v>
      </c>
      <c r="M33" s="356">
        <v>673.0258369693743</v>
      </c>
      <c r="N33" s="356">
        <v>-0.0014691600004226313</v>
      </c>
      <c r="O33" s="356">
        <v>4835.758371999999</v>
      </c>
    </row>
    <row r="34" spans="2:15" s="351" customFormat="1" ht="12" customHeight="1">
      <c r="B34" s="339"/>
      <c r="C34" s="339"/>
      <c r="D34" s="339"/>
      <c r="E34" s="340" t="s">
        <v>120</v>
      </c>
      <c r="F34" s="339"/>
      <c r="G34" s="339"/>
      <c r="H34" s="340"/>
      <c r="J34" s="352">
        <v>72.99105018</v>
      </c>
      <c r="K34" s="352">
        <v>0.7888520000000001</v>
      </c>
      <c r="L34" s="352">
        <v>-5.5</v>
      </c>
      <c r="M34" s="352">
        <v>-1.7</v>
      </c>
      <c r="N34" s="352">
        <v>0.004500819999986971</v>
      </c>
      <c r="O34" s="352">
        <v>66.584403</v>
      </c>
    </row>
    <row r="35" spans="2:15" s="351" customFormat="1" ht="12" customHeight="1">
      <c r="B35" s="339"/>
      <c r="C35" s="339"/>
      <c r="D35" s="339"/>
      <c r="E35" s="340" t="s">
        <v>74</v>
      </c>
      <c r="F35" s="339"/>
      <c r="G35" s="339"/>
      <c r="H35" s="340"/>
      <c r="J35" s="352">
        <v>273.576919</v>
      </c>
      <c r="K35" s="352">
        <v>-24.05800599999995</v>
      </c>
      <c r="L35" s="352">
        <v>47.949239659999996</v>
      </c>
      <c r="M35" s="352">
        <v>5.720047320000001</v>
      </c>
      <c r="N35" s="352">
        <v>4.019999876536673E-06</v>
      </c>
      <c r="O35" s="352">
        <v>303.18820400000004</v>
      </c>
    </row>
    <row r="36" spans="2:15" s="351" customFormat="1" ht="12" customHeight="1">
      <c r="B36" s="339"/>
      <c r="C36" s="339"/>
      <c r="D36" s="339"/>
      <c r="E36" s="340"/>
      <c r="F36" s="339" t="s">
        <v>473</v>
      </c>
      <c r="G36" s="339"/>
      <c r="H36" s="340"/>
      <c r="J36" s="352">
        <v>36.162654</v>
      </c>
      <c r="K36" s="352">
        <v>0.0017109999999999998</v>
      </c>
      <c r="L36" s="352">
        <v>0.98260866</v>
      </c>
      <c r="M36" s="352">
        <v>2.02004732</v>
      </c>
      <c r="N36" s="352">
        <v>4.02000000176983E-06</v>
      </c>
      <c r="O36" s="352">
        <v>39.167025</v>
      </c>
    </row>
    <row r="37" spans="2:15" s="351" customFormat="1" ht="12" customHeight="1">
      <c r="B37" s="339"/>
      <c r="C37" s="339"/>
      <c r="D37" s="339"/>
      <c r="E37" s="340"/>
      <c r="F37" s="339" t="s">
        <v>165</v>
      </c>
      <c r="G37" s="339"/>
      <c r="H37" s="340"/>
      <c r="J37" s="352">
        <v>237.414265</v>
      </c>
      <c r="K37" s="352">
        <v>-24.05971699999995</v>
      </c>
      <c r="L37" s="352">
        <v>46.966631</v>
      </c>
      <c r="M37" s="352">
        <v>3.7</v>
      </c>
      <c r="N37" s="352">
        <v>-1.2523315717771766E-13</v>
      </c>
      <c r="O37" s="352">
        <v>264.021179</v>
      </c>
    </row>
    <row r="38" spans="2:15" s="351" customFormat="1" ht="12" customHeight="1">
      <c r="B38" s="339"/>
      <c r="C38" s="339"/>
      <c r="D38" s="339"/>
      <c r="E38" s="340" t="s">
        <v>387</v>
      </c>
      <c r="F38" s="339"/>
      <c r="G38" s="339"/>
      <c r="H38" s="340"/>
      <c r="J38" s="352">
        <v>651.7957816399999</v>
      </c>
      <c r="K38" s="352">
        <v>-801.0770330021085</v>
      </c>
      <c r="L38" s="352">
        <v>179.95638071273342</v>
      </c>
      <c r="M38" s="352">
        <v>646.2946456493746</v>
      </c>
      <c r="N38" s="352">
        <v>0</v>
      </c>
      <c r="O38" s="352">
        <v>676.9697749999995</v>
      </c>
    </row>
    <row r="39" spans="2:15" s="351" customFormat="1" ht="12" customHeight="1">
      <c r="B39" s="339"/>
      <c r="C39" s="339"/>
      <c r="D39" s="339"/>
      <c r="E39" s="340" t="s">
        <v>76</v>
      </c>
      <c r="F39" s="339"/>
      <c r="G39" s="339"/>
      <c r="H39" s="340"/>
      <c r="J39" s="352">
        <v>3014.092309</v>
      </c>
      <c r="K39" s="352">
        <v>752.2185110000003</v>
      </c>
      <c r="L39" s="352">
        <v>0</v>
      </c>
      <c r="M39" s="352">
        <v>22.711143999999614</v>
      </c>
      <c r="N39" s="352">
        <v>-0.005974000000286139</v>
      </c>
      <c r="O39" s="352">
        <v>3789.01599</v>
      </c>
    </row>
    <row r="40" spans="2:15" s="351" customFormat="1" ht="12" customHeight="1">
      <c r="B40" s="339"/>
      <c r="C40" s="339"/>
      <c r="D40" s="339"/>
      <c r="E40" s="340"/>
      <c r="F40" s="339" t="s">
        <v>22</v>
      </c>
      <c r="G40" s="339"/>
      <c r="H40" s="357"/>
      <c r="J40" s="352">
        <v>982.6700370000001</v>
      </c>
      <c r="K40" s="352">
        <v>462.3685960000001</v>
      </c>
      <c r="L40" s="352">
        <v>0</v>
      </c>
      <c r="M40" s="352">
        <v>-2.0248600000003876</v>
      </c>
      <c r="N40" s="352">
        <v>0</v>
      </c>
      <c r="O40" s="352">
        <v>1443.013773</v>
      </c>
    </row>
    <row r="41" spans="2:15" s="351" customFormat="1" ht="12" customHeight="1">
      <c r="B41" s="339"/>
      <c r="C41" s="339"/>
      <c r="D41" s="339"/>
      <c r="E41" s="340"/>
      <c r="F41" s="339" t="s">
        <v>568</v>
      </c>
      <c r="G41" s="339"/>
      <c r="H41" s="357"/>
      <c r="J41" s="352">
        <v>683.7102674368502</v>
      </c>
      <c r="K41" s="352">
        <v>368.01616400081514</v>
      </c>
      <c r="L41" s="352">
        <v>0</v>
      </c>
      <c r="M41" s="352">
        <v>-0.568383096063144</v>
      </c>
      <c r="N41" s="352">
        <v>0</v>
      </c>
      <c r="O41" s="352">
        <v>1051.1580483416024</v>
      </c>
    </row>
    <row r="42" spans="2:15" s="351" customFormat="1" ht="12" customHeight="1">
      <c r="B42" s="340"/>
      <c r="C42" s="340"/>
      <c r="D42" s="340"/>
      <c r="E42" s="340"/>
      <c r="F42" s="339" t="s">
        <v>569</v>
      </c>
      <c r="G42" s="339"/>
      <c r="H42" s="340"/>
      <c r="J42" s="352">
        <v>298.95976956314985</v>
      </c>
      <c r="K42" s="352">
        <v>94.35243199918494</v>
      </c>
      <c r="L42" s="352">
        <v>0</v>
      </c>
      <c r="M42" s="352">
        <v>-1.4564769039372436</v>
      </c>
      <c r="N42" s="352">
        <v>0</v>
      </c>
      <c r="O42" s="352">
        <v>391.8557246583975</v>
      </c>
    </row>
    <row r="43" spans="2:15" s="351" customFormat="1" ht="12" customHeight="1">
      <c r="B43" s="339"/>
      <c r="C43" s="339"/>
      <c r="D43" s="339"/>
      <c r="E43" s="339"/>
      <c r="F43" s="339" t="s">
        <v>70</v>
      </c>
      <c r="G43" s="339"/>
      <c r="H43" s="340"/>
      <c r="J43" s="352">
        <v>2031.422272</v>
      </c>
      <c r="K43" s="352">
        <v>289.84991500000024</v>
      </c>
      <c r="L43" s="352">
        <v>0</v>
      </c>
      <c r="M43" s="352">
        <v>24.736004</v>
      </c>
      <c r="N43" s="352">
        <v>-0.005974000000286139</v>
      </c>
      <c r="O43" s="352">
        <v>2346.002217</v>
      </c>
    </row>
    <row r="44" spans="2:15" s="353" customFormat="1" ht="12" customHeight="1">
      <c r="B44" s="355" t="s">
        <v>574</v>
      </c>
      <c r="C44" s="355"/>
      <c r="D44" s="355"/>
      <c r="E44" s="355"/>
      <c r="F44" s="355"/>
      <c r="G44" s="355"/>
      <c r="H44" s="354"/>
      <c r="J44" s="356">
        <v>88974.5978079975</v>
      </c>
      <c r="K44" s="356">
        <v>7449.473076972589</v>
      </c>
      <c r="L44" s="356">
        <v>5341.556809403479</v>
      </c>
      <c r="M44" s="356">
        <v>798.6288886639966</v>
      </c>
      <c r="N44" s="356">
        <v>102.65331007251206</v>
      </c>
      <c r="O44" s="356">
        <v>102666.90989311007</v>
      </c>
    </row>
    <row r="45" spans="2:15" s="351" customFormat="1" ht="12" customHeight="1">
      <c r="B45" s="339"/>
      <c r="C45" s="339"/>
      <c r="D45" s="339" t="s">
        <v>581</v>
      </c>
      <c r="E45" s="340"/>
      <c r="F45" s="339"/>
      <c r="G45" s="339"/>
      <c r="H45" s="340"/>
      <c r="J45" s="352">
        <v>33177.06226003078</v>
      </c>
      <c r="K45" s="352">
        <v>2148.6537171553273</v>
      </c>
      <c r="L45" s="352">
        <v>4491.486578149406</v>
      </c>
      <c r="M45" s="352">
        <v>306.30711743978577</v>
      </c>
      <c r="N45" s="352">
        <v>20.58769746794053</v>
      </c>
      <c r="O45" s="352">
        <v>40144.097370243246</v>
      </c>
    </row>
    <row r="46" spans="2:15" s="351" customFormat="1" ht="12" customHeight="1">
      <c r="B46" s="339"/>
      <c r="C46" s="339"/>
      <c r="D46" s="339" t="s">
        <v>582</v>
      </c>
      <c r="E46" s="340"/>
      <c r="F46" s="339"/>
      <c r="G46" s="339"/>
      <c r="H46" s="340"/>
      <c r="J46" s="352">
        <v>28429.35760976098</v>
      </c>
      <c r="K46" s="352">
        <v>323.99481043032694</v>
      </c>
      <c r="L46" s="352">
        <v>3929.333749008422</v>
      </c>
      <c r="M46" s="352">
        <v>236.58441657542863</v>
      </c>
      <c r="N46" s="352">
        <v>20.12061413294053</v>
      </c>
      <c r="O46" s="352">
        <v>32939.391199908096</v>
      </c>
    </row>
    <row r="47" spans="2:15" s="351" customFormat="1" ht="12" customHeight="1">
      <c r="B47" s="339"/>
      <c r="C47" s="339"/>
      <c r="D47" s="339"/>
      <c r="E47" s="340" t="s">
        <v>583</v>
      </c>
      <c r="F47" s="339"/>
      <c r="G47" s="339"/>
      <c r="H47" s="340"/>
      <c r="J47" s="352">
        <v>0</v>
      </c>
      <c r="K47" s="352">
        <v>0</v>
      </c>
      <c r="L47" s="352">
        <v>0</v>
      </c>
      <c r="M47" s="352">
        <v>0</v>
      </c>
      <c r="N47" s="352">
        <v>0</v>
      </c>
      <c r="O47" s="352">
        <v>0</v>
      </c>
    </row>
    <row r="48" spans="2:15" s="351" customFormat="1" ht="12" customHeight="1">
      <c r="B48" s="339"/>
      <c r="C48" s="339"/>
      <c r="D48" s="339"/>
      <c r="E48" s="340" t="s">
        <v>584</v>
      </c>
      <c r="F48" s="339"/>
      <c r="G48" s="339"/>
      <c r="H48" s="340"/>
      <c r="J48" s="352">
        <v>28373.422746482847</v>
      </c>
      <c r="K48" s="352">
        <v>354.44407368266786</v>
      </c>
      <c r="L48" s="352">
        <v>3929.350911348422</v>
      </c>
      <c r="M48" s="352">
        <v>239.08747512542863</v>
      </c>
      <c r="N48" s="352">
        <v>0.04086442315747263</v>
      </c>
      <c r="O48" s="352">
        <v>32896.34607106252</v>
      </c>
    </row>
    <row r="49" spans="2:15" s="351" customFormat="1" ht="12" customHeight="1">
      <c r="B49" s="339"/>
      <c r="C49" s="339"/>
      <c r="D49" s="339"/>
      <c r="E49" s="340"/>
      <c r="F49" s="339" t="s">
        <v>473</v>
      </c>
      <c r="G49" s="339"/>
      <c r="H49" s="340"/>
      <c r="J49" s="352">
        <v>28036.433618212217</v>
      </c>
      <c r="K49" s="352">
        <v>564.2815998426678</v>
      </c>
      <c r="L49" s="352">
        <v>3925</v>
      </c>
      <c r="M49" s="352">
        <v>238.1078529127637</v>
      </c>
      <c r="N49" s="352">
        <v>0.04086442315747263</v>
      </c>
      <c r="O49" s="352">
        <v>32763.863935390804</v>
      </c>
    </row>
    <row r="50" spans="2:15" s="351" customFormat="1" ht="12" customHeight="1">
      <c r="B50" s="339"/>
      <c r="C50" s="339"/>
      <c r="D50" s="339"/>
      <c r="E50" s="340"/>
      <c r="F50" s="339" t="s">
        <v>165</v>
      </c>
      <c r="G50" s="339"/>
      <c r="H50" s="340"/>
      <c r="J50" s="352">
        <v>336.98912827062867</v>
      </c>
      <c r="K50" s="352">
        <v>-209.83752615999992</v>
      </c>
      <c r="L50" s="352">
        <v>4.350911348421825</v>
      </c>
      <c r="M50" s="352">
        <v>0.9796222126649279</v>
      </c>
      <c r="N50" s="352">
        <v>0</v>
      </c>
      <c r="O50" s="352">
        <v>132.48213567171547</v>
      </c>
    </row>
    <row r="51" spans="2:15" s="351" customFormat="1" ht="12" customHeight="1">
      <c r="B51" s="339"/>
      <c r="C51" s="339"/>
      <c r="D51" s="339"/>
      <c r="E51" s="340" t="s">
        <v>387</v>
      </c>
      <c r="F51" s="339"/>
      <c r="G51" s="339"/>
      <c r="H51" s="340"/>
      <c r="J51" s="352">
        <v>31.84871027</v>
      </c>
      <c r="K51" s="352">
        <v>-36.382732137932294</v>
      </c>
      <c r="L51" s="352">
        <v>-0.01716233999999872</v>
      </c>
      <c r="M51" s="352">
        <v>-2.5030585499999987</v>
      </c>
      <c r="N51" s="352">
        <v>20.09300368793229</v>
      </c>
      <c r="O51" s="352">
        <v>13.03876093</v>
      </c>
    </row>
    <row r="52" spans="2:15" s="351" customFormat="1" ht="12" customHeight="1">
      <c r="B52" s="339"/>
      <c r="C52" s="339"/>
      <c r="D52" s="339"/>
      <c r="E52" s="340" t="s">
        <v>585</v>
      </c>
      <c r="F52" s="339"/>
      <c r="G52" s="339"/>
      <c r="H52" s="357"/>
      <c r="J52" s="352">
        <v>24.086153008133138</v>
      </c>
      <c r="K52" s="352">
        <v>5.933468885591385</v>
      </c>
      <c r="L52" s="352">
        <v>0</v>
      </c>
      <c r="M52" s="352">
        <v>0</v>
      </c>
      <c r="N52" s="352">
        <v>-0.013253978149229795</v>
      </c>
      <c r="O52" s="352">
        <v>30.006367915575293</v>
      </c>
    </row>
    <row r="53" spans="2:15" s="351" customFormat="1" ht="12" customHeight="1">
      <c r="B53" s="339"/>
      <c r="C53" s="339"/>
      <c r="D53" s="339"/>
      <c r="E53" s="340"/>
      <c r="F53" s="339" t="s">
        <v>22</v>
      </c>
      <c r="G53" s="339"/>
      <c r="H53" s="357"/>
      <c r="J53" s="352">
        <v>0</v>
      </c>
      <c r="K53" s="352">
        <v>0</v>
      </c>
      <c r="L53" s="352">
        <v>0</v>
      </c>
      <c r="M53" s="352">
        <v>0</v>
      </c>
      <c r="N53" s="352">
        <v>0</v>
      </c>
      <c r="O53" s="352">
        <v>0</v>
      </c>
    </row>
    <row r="54" spans="2:15" s="351" customFormat="1" ht="12" customHeight="1">
      <c r="B54" s="339"/>
      <c r="C54" s="339"/>
      <c r="D54" s="339"/>
      <c r="E54" s="339"/>
      <c r="F54" s="339" t="s">
        <v>568</v>
      </c>
      <c r="G54" s="339"/>
      <c r="H54" s="340"/>
      <c r="J54" s="352">
        <v>0</v>
      </c>
      <c r="K54" s="352">
        <v>0</v>
      </c>
      <c r="L54" s="352">
        <v>0</v>
      </c>
      <c r="M54" s="352">
        <v>0</v>
      </c>
      <c r="N54" s="352">
        <v>0</v>
      </c>
      <c r="O54" s="352">
        <v>0</v>
      </c>
    </row>
    <row r="55" spans="2:15" s="351" customFormat="1" ht="12" customHeight="1">
      <c r="B55" s="339"/>
      <c r="C55" s="339"/>
      <c r="D55" s="339"/>
      <c r="E55" s="340"/>
      <c r="F55" s="339" t="s">
        <v>569</v>
      </c>
      <c r="G55" s="339"/>
      <c r="H55" s="340"/>
      <c r="J55" s="352">
        <v>0</v>
      </c>
      <c r="K55" s="352">
        <v>0</v>
      </c>
      <c r="L55" s="352">
        <v>0</v>
      </c>
      <c r="M55" s="352">
        <v>0</v>
      </c>
      <c r="N55" s="352">
        <v>0</v>
      </c>
      <c r="O55" s="352">
        <v>0</v>
      </c>
    </row>
    <row r="56" spans="2:15" s="351" customFormat="1" ht="12" customHeight="1">
      <c r="B56" s="339"/>
      <c r="C56" s="339"/>
      <c r="D56" s="339"/>
      <c r="E56" s="340"/>
      <c r="F56" s="339" t="s">
        <v>70</v>
      </c>
      <c r="G56" s="339"/>
      <c r="H56" s="340"/>
      <c r="J56" s="352">
        <v>24.086153008133138</v>
      </c>
      <c r="K56" s="352">
        <v>5.933468885591385</v>
      </c>
      <c r="L56" s="352">
        <v>0</v>
      </c>
      <c r="M56" s="352">
        <v>0</v>
      </c>
      <c r="N56" s="352">
        <v>-0.013253978149229795</v>
      </c>
      <c r="O56" s="352">
        <v>30.006367915575293</v>
      </c>
    </row>
    <row r="57" spans="2:15" s="351" customFormat="1" ht="12" customHeight="1">
      <c r="B57" s="339"/>
      <c r="C57" s="339"/>
      <c r="D57" s="339" t="s">
        <v>586</v>
      </c>
      <c r="E57" s="340"/>
      <c r="F57" s="339"/>
      <c r="G57" s="339"/>
      <c r="H57" s="340"/>
      <c r="J57" s="352">
        <v>4747.704650269807</v>
      </c>
      <c r="K57" s="352">
        <v>1824.6589067250002</v>
      </c>
      <c r="L57" s="352">
        <v>562.1528291409843</v>
      </c>
      <c r="M57" s="352">
        <v>69.72270086435715</v>
      </c>
      <c r="N57" s="352">
        <v>0.4670833349999981</v>
      </c>
      <c r="O57" s="352">
        <v>7204.706170335149</v>
      </c>
    </row>
    <row r="58" spans="2:15" s="351" customFormat="1" ht="12" customHeight="1">
      <c r="B58" s="339"/>
      <c r="C58" s="339"/>
      <c r="D58" s="339"/>
      <c r="E58" s="340" t="s">
        <v>583</v>
      </c>
      <c r="F58" s="339"/>
      <c r="G58" s="339"/>
      <c r="H58" s="340"/>
      <c r="J58" s="352">
        <v>0</v>
      </c>
      <c r="K58" s="352">
        <v>0</v>
      </c>
      <c r="L58" s="352">
        <v>0</v>
      </c>
      <c r="M58" s="352">
        <v>0</v>
      </c>
      <c r="N58" s="352">
        <v>0</v>
      </c>
      <c r="O58" s="352">
        <v>0</v>
      </c>
    </row>
    <row r="59" spans="2:15" s="351" customFormat="1" ht="12" customHeight="1">
      <c r="B59" s="339"/>
      <c r="C59" s="339"/>
      <c r="D59" s="339"/>
      <c r="E59" s="340" t="s">
        <v>584</v>
      </c>
      <c r="F59" s="339"/>
      <c r="G59" s="339"/>
      <c r="H59" s="340"/>
      <c r="J59" s="352">
        <v>4587.291985539807</v>
      </c>
      <c r="K59" s="352">
        <v>1841.2123396677162</v>
      </c>
      <c r="L59" s="352">
        <v>562.7429103709843</v>
      </c>
      <c r="M59" s="352">
        <v>67.86859743435716</v>
      </c>
      <c r="N59" s="352">
        <v>0</v>
      </c>
      <c r="O59" s="352">
        <v>7059.115833012866</v>
      </c>
    </row>
    <row r="60" spans="2:15" s="351" customFormat="1" ht="12" customHeight="1">
      <c r="B60" s="339"/>
      <c r="C60" s="339"/>
      <c r="D60" s="339"/>
      <c r="E60" s="340"/>
      <c r="F60" s="339" t="s">
        <v>473</v>
      </c>
      <c r="G60" s="339"/>
      <c r="H60" s="340"/>
      <c r="J60" s="352">
        <v>2636.597783189241</v>
      </c>
      <c r="K60" s="352">
        <v>2304.229845547592</v>
      </c>
      <c r="L60" s="352">
        <v>549.5925543245856</v>
      </c>
      <c r="M60" s="352">
        <v>56.76859743435716</v>
      </c>
      <c r="N60" s="352">
        <v>0</v>
      </c>
      <c r="O60" s="352">
        <v>5547.188780495777</v>
      </c>
    </row>
    <row r="61" spans="2:15" s="351" customFormat="1" ht="12" customHeight="1">
      <c r="B61" s="339"/>
      <c r="C61" s="339"/>
      <c r="D61" s="339"/>
      <c r="E61" s="340"/>
      <c r="F61" s="339" t="s">
        <v>165</v>
      </c>
      <c r="G61" s="339"/>
      <c r="H61" s="340"/>
      <c r="J61" s="352">
        <v>1950.6942023505655</v>
      </c>
      <c r="K61" s="352">
        <v>-463.0175058798758</v>
      </c>
      <c r="L61" s="352">
        <v>13.150356046398688</v>
      </c>
      <c r="M61" s="352">
        <v>11.1</v>
      </c>
      <c r="N61" s="352">
        <v>0</v>
      </c>
      <c r="O61" s="352">
        <v>1511.9270525170884</v>
      </c>
    </row>
    <row r="62" spans="2:15" s="351" customFormat="1" ht="12" customHeight="1">
      <c r="B62" s="339"/>
      <c r="C62" s="339"/>
      <c r="D62" s="339"/>
      <c r="E62" s="340" t="s">
        <v>387</v>
      </c>
      <c r="F62" s="339"/>
      <c r="G62" s="339"/>
      <c r="H62" s="340"/>
      <c r="J62" s="352">
        <v>16.73385173</v>
      </c>
      <c r="K62" s="352">
        <v>-0.417446095</v>
      </c>
      <c r="L62" s="352">
        <v>-0.5900812299999991</v>
      </c>
      <c r="M62" s="352">
        <v>1.8541034299999986</v>
      </c>
      <c r="N62" s="352">
        <v>0.4670833349999981</v>
      </c>
      <c r="O62" s="352">
        <v>18.04751117</v>
      </c>
    </row>
    <row r="63" spans="2:15" s="351" customFormat="1" ht="12" customHeight="1">
      <c r="B63" s="339"/>
      <c r="C63" s="339"/>
      <c r="D63" s="339"/>
      <c r="E63" s="340" t="s">
        <v>585</v>
      </c>
      <c r="F63" s="339"/>
      <c r="G63" s="339"/>
      <c r="H63" s="357"/>
      <c r="J63" s="352">
        <v>143.678813</v>
      </c>
      <c r="K63" s="352">
        <v>-16.135986847715845</v>
      </c>
      <c r="L63" s="352">
        <v>0</v>
      </c>
      <c r="M63" s="352">
        <v>0</v>
      </c>
      <c r="N63" s="352">
        <v>0</v>
      </c>
      <c r="O63" s="352">
        <v>127.54282615228415</v>
      </c>
    </row>
    <row r="64" spans="2:15" s="351" customFormat="1" ht="12" customHeight="1">
      <c r="B64" s="339"/>
      <c r="C64" s="339"/>
      <c r="D64" s="339"/>
      <c r="E64" s="340"/>
      <c r="F64" s="339" t="s">
        <v>22</v>
      </c>
      <c r="G64" s="339"/>
      <c r="H64" s="357"/>
      <c r="J64" s="352">
        <v>0</v>
      </c>
      <c r="K64" s="352">
        <v>0</v>
      </c>
      <c r="L64" s="352">
        <v>0</v>
      </c>
      <c r="M64" s="352">
        <v>0</v>
      </c>
      <c r="N64" s="352">
        <v>0</v>
      </c>
      <c r="O64" s="352">
        <v>0</v>
      </c>
    </row>
    <row r="65" spans="2:15" s="351" customFormat="1" ht="12" customHeight="1">
      <c r="B65" s="339"/>
      <c r="C65" s="339"/>
      <c r="D65" s="339"/>
      <c r="E65" s="339"/>
      <c r="F65" s="339" t="s">
        <v>568</v>
      </c>
      <c r="G65" s="339"/>
      <c r="H65" s="340"/>
      <c r="J65" s="352">
        <v>0</v>
      </c>
      <c r="K65" s="352">
        <v>0</v>
      </c>
      <c r="L65" s="352">
        <v>0</v>
      </c>
      <c r="M65" s="352">
        <v>0</v>
      </c>
      <c r="N65" s="352">
        <v>0</v>
      </c>
      <c r="O65" s="352">
        <v>0</v>
      </c>
    </row>
    <row r="66" spans="2:15" s="351" customFormat="1" ht="12" customHeight="1">
      <c r="B66" s="339"/>
      <c r="C66" s="339"/>
      <c r="D66" s="339"/>
      <c r="E66" s="340"/>
      <c r="F66" s="339" t="s">
        <v>569</v>
      </c>
      <c r="G66" s="339"/>
      <c r="H66" s="340"/>
      <c r="J66" s="352">
        <v>0</v>
      </c>
      <c r="K66" s="352">
        <v>0</v>
      </c>
      <c r="L66" s="352">
        <v>0</v>
      </c>
      <c r="M66" s="352">
        <v>0</v>
      </c>
      <c r="N66" s="352">
        <v>0</v>
      </c>
      <c r="O66" s="352">
        <v>0</v>
      </c>
    </row>
    <row r="67" spans="2:15" s="351" customFormat="1" ht="12" customHeight="1">
      <c r="B67" s="339"/>
      <c r="C67" s="339"/>
      <c r="D67" s="339"/>
      <c r="E67" s="340"/>
      <c r="F67" s="339" t="s">
        <v>70</v>
      </c>
      <c r="G67" s="339"/>
      <c r="H67" s="340"/>
      <c r="J67" s="352">
        <v>143.678813</v>
      </c>
      <c r="K67" s="352">
        <v>-16.135986847715845</v>
      </c>
      <c r="L67" s="352">
        <v>0</v>
      </c>
      <c r="M67" s="352">
        <v>0</v>
      </c>
      <c r="N67" s="352">
        <v>0</v>
      </c>
      <c r="O67" s="352">
        <v>127.54282615228415</v>
      </c>
    </row>
    <row r="68" spans="2:15" s="351" customFormat="1" ht="12" customHeight="1">
      <c r="B68" s="339"/>
      <c r="C68" s="339"/>
      <c r="D68" s="339" t="s">
        <v>587</v>
      </c>
      <c r="E68" s="340"/>
      <c r="F68" s="339"/>
      <c r="G68" s="339"/>
      <c r="H68" s="340"/>
      <c r="J68" s="352">
        <v>55797.53554796672</v>
      </c>
      <c r="K68" s="352">
        <v>5300.819359817262</v>
      </c>
      <c r="L68" s="352">
        <v>850.0702312540727</v>
      </c>
      <c r="M68" s="352">
        <v>492.32177122421075</v>
      </c>
      <c r="N68" s="352">
        <v>82.06561260457153</v>
      </c>
      <c r="O68" s="352">
        <v>62522.812522866836</v>
      </c>
    </row>
    <row r="69" spans="2:15" s="351" customFormat="1" ht="12" customHeight="1">
      <c r="B69" s="339"/>
      <c r="C69" s="339"/>
      <c r="D69" s="339"/>
      <c r="E69" s="340" t="s">
        <v>120</v>
      </c>
      <c r="F69" s="339"/>
      <c r="G69" s="339"/>
      <c r="H69" s="340"/>
      <c r="J69" s="352">
        <v>26689.194073605315</v>
      </c>
      <c r="K69" s="352">
        <v>1447.7236855492797</v>
      </c>
      <c r="L69" s="352">
        <v>425.7588050054055</v>
      </c>
      <c r="M69" s="352">
        <v>435.06500839350247</v>
      </c>
      <c r="N69" s="352">
        <v>-0.02877094927680446</v>
      </c>
      <c r="O69" s="352">
        <v>28997.712801604222</v>
      </c>
    </row>
    <row r="70" spans="2:15" s="351" customFormat="1" ht="12" customHeight="1">
      <c r="B70" s="339"/>
      <c r="C70" s="339"/>
      <c r="D70" s="339"/>
      <c r="E70" s="340"/>
      <c r="F70" s="339" t="s">
        <v>576</v>
      </c>
      <c r="G70" s="339"/>
      <c r="H70" s="340"/>
      <c r="J70" s="352">
        <v>23179.3603411105</v>
      </c>
      <c r="K70" s="352">
        <v>1077.4287709492796</v>
      </c>
      <c r="L70" s="352">
        <v>425.7588050054055</v>
      </c>
      <c r="M70" s="352">
        <v>435.06500839350247</v>
      </c>
      <c r="N70" s="352">
        <v>-0.02877094927680446</v>
      </c>
      <c r="O70" s="352">
        <v>25117.584154509408</v>
      </c>
    </row>
    <row r="71" spans="2:15" s="351" customFormat="1" ht="12" customHeight="1">
      <c r="B71" s="339"/>
      <c r="C71" s="339"/>
      <c r="D71" s="339"/>
      <c r="E71" s="340"/>
      <c r="F71" s="339" t="s">
        <v>17</v>
      </c>
      <c r="G71" s="339"/>
      <c r="H71" s="340"/>
      <c r="J71" s="352">
        <v>3509.8337324948134</v>
      </c>
      <c r="K71" s="352">
        <v>370.2949146</v>
      </c>
      <c r="L71" s="352">
        <v>0</v>
      </c>
      <c r="M71" s="352">
        <v>0</v>
      </c>
      <c r="N71" s="352">
        <v>0</v>
      </c>
      <c r="O71" s="352">
        <v>3880.1286470948135</v>
      </c>
    </row>
    <row r="72" spans="2:15" s="351" customFormat="1" ht="12" customHeight="1">
      <c r="B72" s="339"/>
      <c r="C72" s="339"/>
      <c r="D72" s="339"/>
      <c r="E72" s="340" t="s">
        <v>74</v>
      </c>
      <c r="F72" s="339"/>
      <c r="G72" s="339"/>
      <c r="H72" s="340"/>
      <c r="J72" s="352">
        <v>15899.38809908264</v>
      </c>
      <c r="K72" s="352">
        <v>2480.006595889541</v>
      </c>
      <c r="L72" s="352">
        <v>429.32</v>
      </c>
      <c r="M72" s="352">
        <v>55.580990890433995</v>
      </c>
      <c r="N72" s="352">
        <v>0</v>
      </c>
      <c r="O72" s="352">
        <v>18864.295685862613</v>
      </c>
    </row>
    <row r="73" spans="2:15" s="351" customFormat="1" ht="12" customHeight="1">
      <c r="B73" s="339"/>
      <c r="C73" s="339"/>
      <c r="D73" s="339"/>
      <c r="E73" s="340"/>
      <c r="F73" s="339" t="s">
        <v>473</v>
      </c>
      <c r="G73" s="339"/>
      <c r="H73" s="340"/>
      <c r="J73" s="352">
        <v>13260.143471832647</v>
      </c>
      <c r="K73" s="352">
        <v>1948.521936459422</v>
      </c>
      <c r="L73" s="352">
        <v>419.59</v>
      </c>
      <c r="M73" s="352">
        <v>47.13</v>
      </c>
      <c r="N73" s="352">
        <v>0</v>
      </c>
      <c r="O73" s="352">
        <v>15675.385408292068</v>
      </c>
    </row>
    <row r="74" spans="2:15" s="351" customFormat="1" ht="12" customHeight="1">
      <c r="B74" s="339"/>
      <c r="C74" s="339"/>
      <c r="D74" s="339"/>
      <c r="E74" s="340"/>
      <c r="F74" s="339" t="s">
        <v>165</v>
      </c>
      <c r="G74" s="339"/>
      <c r="H74" s="340"/>
      <c r="J74" s="352">
        <v>2639.244627249993</v>
      </c>
      <c r="K74" s="352">
        <v>531.4846594301193</v>
      </c>
      <c r="L74" s="352">
        <v>9.73</v>
      </c>
      <c r="M74" s="352">
        <v>8.45099089043399</v>
      </c>
      <c r="N74" s="352">
        <v>0</v>
      </c>
      <c r="O74" s="352">
        <v>3188.910277570546</v>
      </c>
    </row>
    <row r="75" spans="2:15" s="351" customFormat="1" ht="12" customHeight="1">
      <c r="B75" s="339"/>
      <c r="C75" s="339"/>
      <c r="D75" s="339"/>
      <c r="E75" s="340" t="s">
        <v>387</v>
      </c>
      <c r="F75" s="339"/>
      <c r="G75" s="339"/>
      <c r="H75" s="340"/>
      <c r="J75" s="352">
        <v>78.983719784487</v>
      </c>
      <c r="K75" s="352">
        <v>-90.87324645335431</v>
      </c>
      <c r="L75" s="352">
        <v>-5.008573751332699</v>
      </c>
      <c r="M75" s="352">
        <v>-8.54</v>
      </c>
      <c r="N75" s="352">
        <v>82.1527163202</v>
      </c>
      <c r="O75" s="352">
        <v>56.7146159</v>
      </c>
    </row>
    <row r="76" spans="2:15" s="351" customFormat="1" ht="12" customHeight="1">
      <c r="B76" s="339"/>
      <c r="C76" s="339"/>
      <c r="D76" s="339"/>
      <c r="E76" s="340" t="s">
        <v>76</v>
      </c>
      <c r="F76" s="339"/>
      <c r="G76" s="339"/>
      <c r="H76" s="357"/>
      <c r="J76" s="352">
        <v>13129.96965549428</v>
      </c>
      <c r="K76" s="352">
        <v>1463.9623248317948</v>
      </c>
      <c r="L76" s="352">
        <v>0</v>
      </c>
      <c r="M76" s="352">
        <v>10.215771940274294</v>
      </c>
      <c r="N76" s="352">
        <v>-0.0583327663516684</v>
      </c>
      <c r="O76" s="352">
        <v>14604.089419499996</v>
      </c>
    </row>
    <row r="77" spans="2:15" s="351" customFormat="1" ht="12" customHeight="1">
      <c r="B77" s="339"/>
      <c r="C77" s="339"/>
      <c r="D77" s="339"/>
      <c r="E77" s="340"/>
      <c r="F77" s="339" t="s">
        <v>21</v>
      </c>
      <c r="G77" s="339"/>
      <c r="H77" s="357"/>
      <c r="J77" s="352">
        <v>6730.125931676144</v>
      </c>
      <c r="K77" s="352">
        <v>2230.1558733400734</v>
      </c>
      <c r="L77" s="352">
        <v>0</v>
      </c>
      <c r="M77" s="352">
        <v>0</v>
      </c>
      <c r="N77" s="352">
        <v>-0.0583327663516684</v>
      </c>
      <c r="O77" s="352">
        <v>8960.223472249865</v>
      </c>
    </row>
    <row r="78" spans="2:15" s="351" customFormat="1" ht="12" customHeight="1">
      <c r="B78" s="339"/>
      <c r="C78" s="339"/>
      <c r="D78" s="339"/>
      <c r="E78" s="340"/>
      <c r="F78" s="339" t="s">
        <v>22</v>
      </c>
      <c r="G78" s="339"/>
      <c r="H78" s="327"/>
      <c r="J78" s="173">
        <v>21.940397</v>
      </c>
      <c r="K78" s="173">
        <v>35.754458389999996</v>
      </c>
      <c r="L78" s="173">
        <v>0</v>
      </c>
      <c r="M78" s="173">
        <v>0</v>
      </c>
      <c r="N78" s="173">
        <v>0</v>
      </c>
      <c r="O78" s="173">
        <v>57.69485539</v>
      </c>
    </row>
    <row r="79" spans="2:15" s="351" customFormat="1" ht="12" customHeight="1">
      <c r="B79" s="339"/>
      <c r="C79" s="339"/>
      <c r="D79" s="339"/>
      <c r="E79" s="340"/>
      <c r="F79" s="339" t="s">
        <v>568</v>
      </c>
      <c r="G79" s="339"/>
      <c r="H79" s="327"/>
      <c r="J79" s="173">
        <v>21.940397</v>
      </c>
      <c r="K79" s="173">
        <v>35.754458389999996</v>
      </c>
      <c r="L79" s="173">
        <v>0</v>
      </c>
      <c r="M79" s="173">
        <v>0</v>
      </c>
      <c r="N79" s="173">
        <v>0</v>
      </c>
      <c r="O79" s="173">
        <v>57.69485539</v>
      </c>
    </row>
    <row r="80" spans="2:15" s="358" customFormat="1" ht="12" customHeight="1">
      <c r="B80" s="359"/>
      <c r="C80" s="359"/>
      <c r="D80" s="359"/>
      <c r="E80" s="359"/>
      <c r="F80" s="359" t="s">
        <v>569</v>
      </c>
      <c r="G80" s="359"/>
      <c r="H80" s="359"/>
      <c r="J80" s="352">
        <v>0</v>
      </c>
      <c r="K80" s="352">
        <v>0</v>
      </c>
      <c r="L80" s="352">
        <v>0</v>
      </c>
      <c r="M80" s="352">
        <v>0</v>
      </c>
      <c r="N80" s="173">
        <v>0</v>
      </c>
      <c r="O80" s="173">
        <v>0</v>
      </c>
    </row>
    <row r="81" spans="2:15" s="351" customFormat="1" ht="12" customHeight="1">
      <c r="B81" s="339"/>
      <c r="C81" s="339"/>
      <c r="D81" s="339"/>
      <c r="E81" s="339"/>
      <c r="F81" s="339" t="s">
        <v>70</v>
      </c>
      <c r="G81" s="339"/>
      <c r="H81" s="339"/>
      <c r="J81" s="352">
        <v>6377.903326818136</v>
      </c>
      <c r="K81" s="352">
        <v>-801.9480068982784</v>
      </c>
      <c r="L81" s="352">
        <v>0</v>
      </c>
      <c r="M81" s="352">
        <v>10.215771940274294</v>
      </c>
      <c r="N81" s="352">
        <v>0</v>
      </c>
      <c r="O81" s="352">
        <v>5586.171091860131</v>
      </c>
    </row>
    <row r="82" spans="2:15" s="351" customFormat="1" ht="12" customHeight="1">
      <c r="B82" s="339"/>
      <c r="C82" s="339"/>
      <c r="D82" s="339"/>
      <c r="E82" s="339"/>
      <c r="F82" s="339" t="s">
        <v>24</v>
      </c>
      <c r="G82" s="339"/>
      <c r="H82" s="339"/>
      <c r="J82" s="352"/>
      <c r="K82" s="352"/>
      <c r="L82" s="352"/>
      <c r="M82" s="352"/>
      <c r="N82" s="352"/>
      <c r="O82" s="352"/>
    </row>
    <row r="83" spans="2:15" s="351" customFormat="1" ht="12" customHeight="1">
      <c r="B83" s="339"/>
      <c r="C83" s="339"/>
      <c r="D83" s="339"/>
      <c r="E83" s="339"/>
      <c r="F83" s="339"/>
      <c r="G83" s="339"/>
      <c r="H83" s="340"/>
      <c r="J83" s="352"/>
      <c r="K83" s="352"/>
      <c r="L83" s="352"/>
      <c r="M83" s="352"/>
      <c r="N83" s="352"/>
      <c r="O83" s="352"/>
    </row>
    <row r="84" spans="2:15" s="351" customFormat="1" ht="12" customHeight="1">
      <c r="B84" s="339"/>
      <c r="C84" s="339"/>
      <c r="D84" s="339"/>
      <c r="E84" s="340"/>
      <c r="F84" s="339"/>
      <c r="G84" s="339"/>
      <c r="H84" s="340"/>
      <c r="J84" s="352"/>
      <c r="K84" s="352"/>
      <c r="L84" s="352"/>
      <c r="M84" s="352"/>
      <c r="N84" s="352"/>
      <c r="O84" s="352"/>
    </row>
    <row r="85" spans="2:15" s="351" customFormat="1" ht="12" customHeight="1">
      <c r="B85" s="339" t="s">
        <v>566</v>
      </c>
      <c r="C85" s="339"/>
      <c r="D85" s="339"/>
      <c r="E85" s="340"/>
      <c r="F85" s="339"/>
      <c r="G85" s="339"/>
      <c r="H85" s="340"/>
      <c r="J85" s="352">
        <v>136956.48886543937</v>
      </c>
      <c r="K85" s="352">
        <v>7670.277284306002</v>
      </c>
      <c r="L85" s="352">
        <v>2582.3785174193204</v>
      </c>
      <c r="M85" s="352">
        <v>1489.6953039393798</v>
      </c>
      <c r="N85" s="352">
        <v>-80.33562123003199</v>
      </c>
      <c r="O85" s="352">
        <v>148618.50844043397</v>
      </c>
    </row>
    <row r="86" spans="2:15" s="351" customFormat="1" ht="12" customHeight="1">
      <c r="B86" s="339"/>
      <c r="C86" s="339"/>
      <c r="D86" s="339"/>
      <c r="E86" s="339"/>
      <c r="F86" s="339"/>
      <c r="G86" s="339"/>
      <c r="H86" s="340"/>
      <c r="J86" s="352"/>
      <c r="K86" s="352"/>
      <c r="L86" s="352"/>
      <c r="M86" s="352"/>
      <c r="N86" s="352"/>
      <c r="O86" s="352"/>
    </row>
    <row r="87" spans="2:15" s="353" customFormat="1" ht="12" customHeight="1">
      <c r="B87" s="354" t="s">
        <v>567</v>
      </c>
      <c r="C87" s="354"/>
      <c r="D87" s="354"/>
      <c r="E87" s="354"/>
      <c r="F87" s="355"/>
      <c r="G87" s="355"/>
      <c r="H87" s="354"/>
      <c r="J87" s="356">
        <v>170.41482929999998</v>
      </c>
      <c r="K87" s="356">
        <v>-9.36</v>
      </c>
      <c r="L87" s="356">
        <v>0</v>
      </c>
      <c r="M87" s="356">
        <v>0.5352105899999968</v>
      </c>
      <c r="N87" s="356">
        <v>-1.0202958899999772</v>
      </c>
      <c r="O87" s="356">
        <v>160.56974400000001</v>
      </c>
    </row>
    <row r="88" spans="2:15" s="351" customFormat="1" ht="12" customHeight="1">
      <c r="B88" s="339"/>
      <c r="C88" s="339"/>
      <c r="D88" s="339"/>
      <c r="E88" s="359" t="s">
        <v>74</v>
      </c>
      <c r="F88" s="339"/>
      <c r="G88" s="339"/>
      <c r="H88" s="340"/>
      <c r="J88" s="352">
        <v>2.7</v>
      </c>
      <c r="K88" s="352">
        <v>0</v>
      </c>
      <c r="L88" s="352">
        <v>0</v>
      </c>
      <c r="M88" s="352">
        <v>0</v>
      </c>
      <c r="N88" s="352">
        <v>0</v>
      </c>
      <c r="O88" s="352">
        <v>2.7</v>
      </c>
    </row>
    <row r="89" spans="2:15" s="351" customFormat="1" ht="12" customHeight="1">
      <c r="B89" s="339"/>
      <c r="C89" s="339"/>
      <c r="D89" s="339"/>
      <c r="E89" s="359" t="s">
        <v>387</v>
      </c>
      <c r="F89" s="339"/>
      <c r="G89" s="339"/>
      <c r="H89" s="340"/>
      <c r="J89" s="352">
        <v>0</v>
      </c>
      <c r="K89" s="352">
        <v>0</v>
      </c>
      <c r="L89" s="352">
        <v>0</v>
      </c>
      <c r="M89" s="352">
        <v>0</v>
      </c>
      <c r="N89" s="352">
        <v>0</v>
      </c>
      <c r="O89" s="352">
        <v>0</v>
      </c>
    </row>
    <row r="90" spans="2:15" s="351" customFormat="1" ht="12" customHeight="1">
      <c r="B90" s="339"/>
      <c r="C90" s="339"/>
      <c r="D90" s="339"/>
      <c r="E90" s="340" t="s">
        <v>76</v>
      </c>
      <c r="F90" s="339"/>
      <c r="G90" s="339"/>
      <c r="H90" s="340"/>
      <c r="J90" s="352">
        <v>167.7148293</v>
      </c>
      <c r="K90" s="352">
        <v>-9.36</v>
      </c>
      <c r="L90" s="352">
        <v>0</v>
      </c>
      <c r="M90" s="352">
        <v>0.5352105899999968</v>
      </c>
      <c r="N90" s="352">
        <v>-1.0202958899999772</v>
      </c>
      <c r="O90" s="352">
        <v>157.86974400000003</v>
      </c>
    </row>
    <row r="91" spans="2:15" s="351" customFormat="1" ht="12" customHeight="1">
      <c r="B91" s="339"/>
      <c r="C91" s="339"/>
      <c r="D91" s="339"/>
      <c r="E91" s="340"/>
      <c r="F91" s="339" t="s">
        <v>22</v>
      </c>
      <c r="G91" s="339"/>
      <c r="H91" s="340"/>
      <c r="J91" s="352">
        <v>0.16108529999999985</v>
      </c>
      <c r="K91" s="352">
        <v>-0.16</v>
      </c>
      <c r="L91" s="352">
        <v>0</v>
      </c>
      <c r="M91" s="352">
        <v>0</v>
      </c>
      <c r="N91" s="352">
        <v>-0.0010852999999998447</v>
      </c>
      <c r="O91" s="352">
        <v>0</v>
      </c>
    </row>
    <row r="92" spans="2:15" s="351" customFormat="1" ht="12" customHeight="1">
      <c r="B92" s="339"/>
      <c r="C92" s="339"/>
      <c r="D92" s="339"/>
      <c r="E92" s="340"/>
      <c r="F92" s="339" t="s">
        <v>568</v>
      </c>
      <c r="G92" s="339"/>
      <c r="H92" s="357"/>
      <c r="J92" s="352">
        <v>0</v>
      </c>
      <c r="K92" s="352">
        <v>0</v>
      </c>
      <c r="L92" s="352">
        <v>0</v>
      </c>
      <c r="M92" s="352">
        <v>0</v>
      </c>
      <c r="N92" s="352">
        <v>0</v>
      </c>
      <c r="O92" s="352">
        <v>0</v>
      </c>
    </row>
    <row r="93" spans="2:15" s="351" customFormat="1" ht="12" customHeight="1">
      <c r="B93" s="339"/>
      <c r="C93" s="339"/>
      <c r="D93" s="339"/>
      <c r="E93" s="340"/>
      <c r="F93" s="339" t="s">
        <v>569</v>
      </c>
      <c r="G93" s="339"/>
      <c r="H93" s="357"/>
      <c r="J93" s="352">
        <v>0.16108529999999985</v>
      </c>
      <c r="K93" s="352">
        <v>-0.16</v>
      </c>
      <c r="L93" s="352">
        <v>0</v>
      </c>
      <c r="M93" s="352">
        <v>0</v>
      </c>
      <c r="N93" s="352">
        <v>-0.0010852999999998447</v>
      </c>
      <c r="O93" s="352">
        <v>0</v>
      </c>
    </row>
    <row r="94" spans="2:15" s="351" customFormat="1" ht="12" customHeight="1">
      <c r="B94" s="339"/>
      <c r="C94" s="339"/>
      <c r="D94" s="339"/>
      <c r="E94" s="340"/>
      <c r="F94" s="339" t="s">
        <v>23</v>
      </c>
      <c r="G94" s="339"/>
      <c r="H94" s="340"/>
      <c r="J94" s="352">
        <v>154.053744</v>
      </c>
      <c r="K94" s="352">
        <v>0</v>
      </c>
      <c r="L94" s="352">
        <v>0</v>
      </c>
      <c r="M94" s="352">
        <v>0.5352105899999968</v>
      </c>
      <c r="N94" s="352">
        <v>-1.0192105899999773</v>
      </c>
      <c r="O94" s="352">
        <v>153.56974400000001</v>
      </c>
    </row>
    <row r="95" spans="2:15" s="351" customFormat="1" ht="12" customHeight="1">
      <c r="B95" s="339"/>
      <c r="C95" s="339"/>
      <c r="D95" s="339"/>
      <c r="E95" s="340"/>
      <c r="F95" s="339" t="s">
        <v>25</v>
      </c>
      <c r="G95" s="339"/>
      <c r="H95" s="340"/>
      <c r="J95" s="352">
        <v>13.5</v>
      </c>
      <c r="K95" s="352">
        <v>-9.2</v>
      </c>
      <c r="L95" s="352">
        <v>0</v>
      </c>
      <c r="M95" s="352">
        <v>0</v>
      </c>
      <c r="N95" s="352">
        <v>0</v>
      </c>
      <c r="O95" s="352">
        <v>4.3</v>
      </c>
    </row>
    <row r="96" spans="2:15" s="351" customFormat="1" ht="12" customHeight="1">
      <c r="B96" s="339"/>
      <c r="C96" s="339"/>
      <c r="D96" s="339"/>
      <c r="E96" s="340"/>
      <c r="F96" s="339" t="s">
        <v>568</v>
      </c>
      <c r="G96" s="339"/>
      <c r="H96" s="357"/>
      <c r="J96" s="352">
        <v>13.5</v>
      </c>
      <c r="K96" s="352">
        <v>-9.2</v>
      </c>
      <c r="L96" s="352">
        <v>0</v>
      </c>
      <c r="M96" s="352">
        <v>0</v>
      </c>
      <c r="N96" s="352">
        <v>0</v>
      </c>
      <c r="O96" s="352">
        <v>4.3</v>
      </c>
    </row>
    <row r="97" spans="2:15" s="351" customFormat="1" ht="12" customHeight="1">
      <c r="B97" s="339"/>
      <c r="C97" s="339"/>
      <c r="D97" s="339"/>
      <c r="E97" s="340"/>
      <c r="F97" s="339" t="s">
        <v>569</v>
      </c>
      <c r="G97" s="339"/>
      <c r="H97" s="357"/>
      <c r="J97" s="352">
        <v>0</v>
      </c>
      <c r="K97" s="352">
        <v>0</v>
      </c>
      <c r="L97" s="352">
        <v>0</v>
      </c>
      <c r="M97" s="352">
        <v>0</v>
      </c>
      <c r="N97" s="352">
        <v>0</v>
      </c>
      <c r="O97" s="352">
        <v>0</v>
      </c>
    </row>
    <row r="98" spans="2:15" s="353" customFormat="1" ht="12" customHeight="1">
      <c r="B98" s="354" t="s">
        <v>570</v>
      </c>
      <c r="C98" s="354"/>
      <c r="D98" s="354"/>
      <c r="E98" s="354"/>
      <c r="F98" s="355"/>
      <c r="G98" s="355"/>
      <c r="H98" s="354"/>
      <c r="J98" s="356">
        <v>10792.85288136088</v>
      </c>
      <c r="K98" s="356">
        <v>341.9663823569681</v>
      </c>
      <c r="L98" s="356">
        <v>-108.51251565961199</v>
      </c>
      <c r="M98" s="356">
        <v>0.027365293479288795</v>
      </c>
      <c r="N98" s="356">
        <v>20.411871294015164</v>
      </c>
      <c r="O98" s="356">
        <v>11046.745984645731</v>
      </c>
    </row>
    <row r="99" spans="2:15" s="351" customFormat="1" ht="12" customHeight="1">
      <c r="B99" s="339"/>
      <c r="C99" s="339"/>
      <c r="D99" s="340" t="s">
        <v>571</v>
      </c>
      <c r="E99" s="340"/>
      <c r="F99" s="339"/>
      <c r="G99" s="339"/>
      <c r="H99" s="340"/>
      <c r="J99" s="352">
        <v>4205.486300141969</v>
      </c>
      <c r="K99" s="352">
        <v>2.8457992369680856</v>
      </c>
      <c r="L99" s="352">
        <v>-48.1367858584256</v>
      </c>
      <c r="M99" s="352">
        <v>0</v>
      </c>
      <c r="N99" s="352">
        <v>16.11750634903231</v>
      </c>
      <c r="O99" s="352">
        <v>4176.312819869544</v>
      </c>
    </row>
    <row r="100" spans="2:15" s="351" customFormat="1" ht="12" customHeight="1">
      <c r="B100" s="339"/>
      <c r="C100" s="339"/>
      <c r="D100" s="340"/>
      <c r="E100" s="340" t="s">
        <v>74</v>
      </c>
      <c r="F100" s="339"/>
      <c r="G100" s="339"/>
      <c r="H100" s="340"/>
      <c r="J100" s="352">
        <v>3078.0940809369995</v>
      </c>
      <c r="K100" s="352">
        <v>18.466862000000003</v>
      </c>
      <c r="L100" s="352">
        <v>-48.1367858584256</v>
      </c>
      <c r="M100" s="352">
        <v>0</v>
      </c>
      <c r="N100" s="352">
        <v>-0.020861999999851832</v>
      </c>
      <c r="O100" s="352">
        <v>3048.403295078574</v>
      </c>
    </row>
    <row r="101" spans="2:15" s="351" customFormat="1" ht="12" customHeight="1">
      <c r="B101" s="339"/>
      <c r="C101" s="339"/>
      <c r="D101" s="340"/>
      <c r="E101" s="340"/>
      <c r="F101" s="339" t="s">
        <v>165</v>
      </c>
      <c r="G101" s="339"/>
      <c r="H101" s="340"/>
      <c r="J101" s="352">
        <v>3078.0940809369995</v>
      </c>
      <c r="K101" s="352">
        <v>18.466862000000003</v>
      </c>
      <c r="L101" s="352">
        <v>-48.1367858584256</v>
      </c>
      <c r="M101" s="352">
        <v>0</v>
      </c>
      <c r="N101" s="352">
        <v>-0.020861999999851832</v>
      </c>
      <c r="O101" s="352">
        <v>3048.403295078574</v>
      </c>
    </row>
    <row r="102" spans="2:15" s="351" customFormat="1" ht="12" customHeight="1">
      <c r="B102" s="339"/>
      <c r="C102" s="339"/>
      <c r="D102" s="339"/>
      <c r="E102" s="340" t="s">
        <v>387</v>
      </c>
      <c r="F102" s="339"/>
      <c r="G102" s="339"/>
      <c r="H102" s="340"/>
      <c r="J102" s="352">
        <v>0</v>
      </c>
      <c r="K102" s="352">
        <v>0</v>
      </c>
      <c r="L102" s="352">
        <v>0</v>
      </c>
      <c r="M102" s="352">
        <v>0</v>
      </c>
      <c r="N102" s="352">
        <v>0</v>
      </c>
      <c r="O102" s="352">
        <v>0</v>
      </c>
    </row>
    <row r="103" spans="2:15" s="351" customFormat="1" ht="12" customHeight="1">
      <c r="B103" s="339"/>
      <c r="C103" s="339"/>
      <c r="D103" s="339"/>
      <c r="E103" s="340" t="s">
        <v>76</v>
      </c>
      <c r="F103" s="339"/>
      <c r="G103" s="339"/>
      <c r="H103" s="340"/>
      <c r="J103" s="352">
        <v>1127.39221920497</v>
      </c>
      <c r="K103" s="352">
        <v>-15.621062763031917</v>
      </c>
      <c r="L103" s="352">
        <v>0</v>
      </c>
      <c r="M103" s="352">
        <v>0</v>
      </c>
      <c r="N103" s="352">
        <v>16.138368349032163</v>
      </c>
      <c r="O103" s="352">
        <v>1127.9095247909702</v>
      </c>
    </row>
    <row r="104" spans="2:15" s="351" customFormat="1" ht="12" customHeight="1">
      <c r="B104" s="339"/>
      <c r="C104" s="339"/>
      <c r="D104" s="339"/>
      <c r="E104" s="340"/>
      <c r="F104" s="339" t="s">
        <v>21</v>
      </c>
      <c r="G104" s="339"/>
      <c r="H104" s="340"/>
      <c r="J104" s="352">
        <v>0</v>
      </c>
      <c r="K104" s="352">
        <v>-15.17</v>
      </c>
      <c r="L104" s="352">
        <v>0</v>
      </c>
      <c r="M104" s="352">
        <v>0</v>
      </c>
      <c r="N104" s="352">
        <v>15.17</v>
      </c>
      <c r="O104" s="352">
        <v>0</v>
      </c>
    </row>
    <row r="105" spans="2:15" s="351" customFormat="1" ht="12" customHeight="1">
      <c r="B105" s="339"/>
      <c r="C105" s="339"/>
      <c r="D105" s="339"/>
      <c r="E105" s="340"/>
      <c r="F105" s="339" t="s">
        <v>568</v>
      </c>
      <c r="G105" s="339"/>
      <c r="H105" s="340"/>
      <c r="J105" s="352">
        <v>0</v>
      </c>
      <c r="K105" s="352">
        <v>0</v>
      </c>
      <c r="L105" s="352">
        <v>0</v>
      </c>
      <c r="M105" s="352">
        <v>0</v>
      </c>
      <c r="N105" s="352">
        <v>0</v>
      </c>
      <c r="O105" s="352">
        <v>0</v>
      </c>
    </row>
    <row r="106" spans="2:15" s="351" customFormat="1" ht="12" customHeight="1">
      <c r="B106" s="339"/>
      <c r="C106" s="339"/>
      <c r="D106" s="339"/>
      <c r="E106" s="340"/>
      <c r="F106" s="339" t="s">
        <v>569</v>
      </c>
      <c r="G106" s="339"/>
      <c r="H106" s="340"/>
      <c r="J106" s="352">
        <v>0</v>
      </c>
      <c r="K106" s="352">
        <v>-15.17</v>
      </c>
      <c r="L106" s="352">
        <v>0</v>
      </c>
      <c r="M106" s="352">
        <v>0</v>
      </c>
      <c r="N106" s="352">
        <v>15.17</v>
      </c>
      <c r="O106" s="352">
        <v>0</v>
      </c>
    </row>
    <row r="107" spans="2:15" s="351" customFormat="1" ht="12" customHeight="1">
      <c r="B107" s="339"/>
      <c r="C107" s="339"/>
      <c r="D107" s="339"/>
      <c r="E107" s="340"/>
      <c r="F107" s="339" t="s">
        <v>22</v>
      </c>
      <c r="G107" s="339"/>
      <c r="H107" s="340"/>
      <c r="J107" s="352">
        <v>1127.39221920497</v>
      </c>
      <c r="K107" s="352">
        <v>-0.45106276303191706</v>
      </c>
      <c r="L107" s="352">
        <v>0</v>
      </c>
      <c r="M107" s="352">
        <v>0</v>
      </c>
      <c r="N107" s="352">
        <v>0.9683683490321648</v>
      </c>
      <c r="O107" s="352">
        <v>1127.9095247909702</v>
      </c>
    </row>
    <row r="108" spans="2:15" s="351" customFormat="1" ht="12" customHeight="1">
      <c r="B108" s="339"/>
      <c r="C108" s="339"/>
      <c r="D108" s="339"/>
      <c r="E108" s="340"/>
      <c r="F108" s="339" t="s">
        <v>568</v>
      </c>
      <c r="G108" s="339"/>
      <c r="H108" s="340"/>
      <c r="J108" s="352">
        <v>0</v>
      </c>
      <c r="K108" s="352">
        <v>0</v>
      </c>
      <c r="L108" s="352">
        <v>0</v>
      </c>
      <c r="M108" s="352">
        <v>0</v>
      </c>
      <c r="N108" s="352">
        <v>0</v>
      </c>
      <c r="O108" s="352">
        <v>0</v>
      </c>
    </row>
    <row r="109" spans="2:15" s="351" customFormat="1" ht="12" customHeight="1">
      <c r="B109" s="339"/>
      <c r="C109" s="339"/>
      <c r="D109" s="339"/>
      <c r="E109" s="340"/>
      <c r="F109" s="339" t="s">
        <v>569</v>
      </c>
      <c r="G109" s="339"/>
      <c r="H109" s="340"/>
      <c r="J109" s="352">
        <v>1127.39221920497</v>
      </c>
      <c r="K109" s="352">
        <v>-0.45106276303191706</v>
      </c>
      <c r="L109" s="352">
        <v>0</v>
      </c>
      <c r="M109" s="352">
        <v>0</v>
      </c>
      <c r="N109" s="352">
        <v>0.9683683490321648</v>
      </c>
      <c r="O109" s="352">
        <v>1127.9095247909702</v>
      </c>
    </row>
    <row r="110" spans="2:15" s="351" customFormat="1" ht="12" customHeight="1">
      <c r="B110" s="339"/>
      <c r="C110" s="339"/>
      <c r="D110" s="340" t="s">
        <v>572</v>
      </c>
      <c r="E110" s="340"/>
      <c r="F110" s="339"/>
      <c r="G110" s="339"/>
      <c r="H110" s="340"/>
      <c r="J110" s="352">
        <v>6587.36658121891</v>
      </c>
      <c r="K110" s="352">
        <v>339.12058312</v>
      </c>
      <c r="L110" s="352">
        <v>-60.375729801186395</v>
      </c>
      <c r="M110" s="352">
        <v>0.027365293479288795</v>
      </c>
      <c r="N110" s="352">
        <v>4.294364944982852</v>
      </c>
      <c r="O110" s="352">
        <v>6870.4331647761865</v>
      </c>
    </row>
    <row r="111" spans="2:15" s="351" customFormat="1" ht="12" customHeight="1">
      <c r="B111" s="339"/>
      <c r="C111" s="339"/>
      <c r="D111" s="339"/>
      <c r="E111" s="340" t="s">
        <v>74</v>
      </c>
      <c r="F111" s="339"/>
      <c r="G111" s="339"/>
      <c r="H111" s="340"/>
      <c r="J111" s="352">
        <v>3194.4594500000003</v>
      </c>
      <c r="K111" s="352">
        <v>-224.60262262170764</v>
      </c>
      <c r="L111" s="352">
        <v>-60.375729801186395</v>
      </c>
      <c r="M111" s="352">
        <v>0</v>
      </c>
      <c r="N111" s="352">
        <v>-0.014584000000155584</v>
      </c>
      <c r="O111" s="352">
        <v>2909.466513577106</v>
      </c>
    </row>
    <row r="112" spans="2:15" s="351" customFormat="1" ht="12" customHeight="1">
      <c r="B112" s="339"/>
      <c r="C112" s="339"/>
      <c r="D112" s="339"/>
      <c r="E112" s="340"/>
      <c r="F112" s="339" t="s">
        <v>165</v>
      </c>
      <c r="G112" s="339"/>
      <c r="H112" s="340"/>
      <c r="J112" s="352">
        <v>3194.4594500000003</v>
      </c>
      <c r="K112" s="352">
        <v>-224.60262262170764</v>
      </c>
      <c r="L112" s="352">
        <v>-60.375729801186395</v>
      </c>
      <c r="M112" s="352">
        <v>0</v>
      </c>
      <c r="N112" s="352">
        <v>-0.014584000000155584</v>
      </c>
      <c r="O112" s="352">
        <v>2909.466513577106</v>
      </c>
    </row>
    <row r="113" spans="2:15" s="351" customFormat="1" ht="12" customHeight="1">
      <c r="B113" s="339"/>
      <c r="C113" s="339"/>
      <c r="D113" s="339"/>
      <c r="E113" s="359" t="s">
        <v>387</v>
      </c>
      <c r="F113" s="359"/>
      <c r="G113" s="339"/>
      <c r="H113" s="340"/>
      <c r="J113" s="352"/>
      <c r="K113" s="352">
        <v>-4.269928880000005</v>
      </c>
      <c r="L113" s="352">
        <v>0</v>
      </c>
      <c r="M113" s="352">
        <v>0</v>
      </c>
      <c r="N113" s="352">
        <v>4.269928880000005</v>
      </c>
      <c r="O113" s="352"/>
    </row>
    <row r="114" spans="2:15" s="351" customFormat="1" ht="12" customHeight="1">
      <c r="B114" s="339"/>
      <c r="C114" s="339"/>
      <c r="D114" s="339"/>
      <c r="E114" s="340" t="s">
        <v>76</v>
      </c>
      <c r="F114" s="339"/>
      <c r="G114" s="339"/>
      <c r="H114" s="340"/>
      <c r="J114" s="352">
        <v>3392.90713121891</v>
      </c>
      <c r="K114" s="352">
        <v>567.9931346217077</v>
      </c>
      <c r="L114" s="352">
        <v>0</v>
      </c>
      <c r="M114" s="352">
        <v>0.027365293479288795</v>
      </c>
      <c r="N114" s="352">
        <v>0.03902006498300253</v>
      </c>
      <c r="O114" s="352">
        <v>3960.96665119908</v>
      </c>
    </row>
    <row r="115" spans="2:15" s="351" customFormat="1" ht="12" customHeight="1">
      <c r="B115" s="339"/>
      <c r="C115" s="339"/>
      <c r="D115" s="339"/>
      <c r="E115" s="340"/>
      <c r="F115" s="339" t="s">
        <v>21</v>
      </c>
      <c r="G115" s="339"/>
      <c r="H115" s="340"/>
      <c r="J115" s="352">
        <v>1556.8580000000002</v>
      </c>
      <c r="K115" s="352">
        <v>539.4202024381</v>
      </c>
      <c r="L115" s="352">
        <v>0</v>
      </c>
      <c r="M115" s="352">
        <v>0</v>
      </c>
      <c r="N115" s="352">
        <v>-0.00020243810007158913</v>
      </c>
      <c r="O115" s="352">
        <v>2096.2780000000002</v>
      </c>
    </row>
    <row r="116" spans="2:15" s="351" customFormat="1" ht="12" customHeight="1">
      <c r="B116" s="339"/>
      <c r="C116" s="339"/>
      <c r="D116" s="339"/>
      <c r="E116" s="340"/>
      <c r="F116" s="339" t="s">
        <v>568</v>
      </c>
      <c r="G116" s="339"/>
      <c r="H116" s="357"/>
      <c r="J116" s="352">
        <v>1027.9</v>
      </c>
      <c r="K116" s="352">
        <v>558.1</v>
      </c>
      <c r="L116" s="352">
        <v>0</v>
      </c>
      <c r="M116" s="352">
        <v>0</v>
      </c>
      <c r="N116" s="352">
        <v>-1.1368683772161603E-13</v>
      </c>
      <c r="O116" s="352">
        <v>1586</v>
      </c>
    </row>
    <row r="117" spans="2:15" s="351" customFormat="1" ht="12" customHeight="1">
      <c r="B117" s="339"/>
      <c r="C117" s="339"/>
      <c r="D117" s="339"/>
      <c r="E117" s="340"/>
      <c r="F117" s="339" t="s">
        <v>569</v>
      </c>
      <c r="G117" s="339"/>
      <c r="H117" s="357"/>
      <c r="J117" s="352">
        <v>528.958</v>
      </c>
      <c r="K117" s="352">
        <v>-18.67979756189999</v>
      </c>
      <c r="L117" s="352">
        <v>0</v>
      </c>
      <c r="M117" s="352">
        <v>0</v>
      </c>
      <c r="N117" s="352">
        <v>-0.0002024380999579023</v>
      </c>
      <c r="O117" s="352">
        <v>510.278</v>
      </c>
    </row>
    <row r="118" spans="2:15" s="351" customFormat="1" ht="12" customHeight="1">
      <c r="B118" s="339"/>
      <c r="C118" s="339"/>
      <c r="D118" s="339"/>
      <c r="E118" s="340"/>
      <c r="F118" s="339" t="s">
        <v>22</v>
      </c>
      <c r="G118" s="339"/>
      <c r="H118" s="340"/>
      <c r="J118" s="352">
        <v>1836.04913121891</v>
      </c>
      <c r="K118" s="352">
        <v>28.572932183607648</v>
      </c>
      <c r="L118" s="352">
        <v>0</v>
      </c>
      <c r="M118" s="352">
        <v>0.027365293479288795</v>
      </c>
      <c r="N118" s="352">
        <v>0.039222503083074116</v>
      </c>
      <c r="O118" s="352">
        <v>1864.68865119908</v>
      </c>
    </row>
    <row r="119" spans="2:15" s="351" customFormat="1" ht="12" customHeight="1">
      <c r="B119" s="339"/>
      <c r="C119" s="339"/>
      <c r="D119" s="339"/>
      <c r="E119" s="340"/>
      <c r="F119" s="339" t="s">
        <v>568</v>
      </c>
      <c r="G119" s="339"/>
      <c r="H119" s="340"/>
      <c r="J119" s="352">
        <v>0</v>
      </c>
      <c r="K119" s="352">
        <v>0</v>
      </c>
      <c r="L119" s="352">
        <v>0</v>
      </c>
      <c r="M119" s="352">
        <v>0</v>
      </c>
      <c r="N119" s="352">
        <v>0</v>
      </c>
      <c r="O119" s="352">
        <v>0</v>
      </c>
    </row>
    <row r="120" spans="2:15" s="351" customFormat="1" ht="12" customHeight="1">
      <c r="B120" s="339"/>
      <c r="C120" s="339"/>
      <c r="D120" s="339"/>
      <c r="E120" s="340"/>
      <c r="F120" s="339" t="s">
        <v>569</v>
      </c>
      <c r="G120" s="339"/>
      <c r="H120" s="340"/>
      <c r="J120" s="352">
        <v>1836.04913121891</v>
      </c>
      <c r="K120" s="352">
        <v>28.572932183607648</v>
      </c>
      <c r="L120" s="352">
        <v>0</v>
      </c>
      <c r="M120" s="352">
        <v>0.027365293479288795</v>
      </c>
      <c r="N120" s="352">
        <v>0.039222503083074116</v>
      </c>
      <c r="O120" s="352">
        <v>1864.68865119908</v>
      </c>
    </row>
    <row r="121" spans="2:15" s="353" customFormat="1" ht="12" customHeight="1">
      <c r="B121" s="354" t="s">
        <v>573</v>
      </c>
      <c r="C121" s="354"/>
      <c r="D121" s="354"/>
      <c r="E121" s="354"/>
      <c r="F121" s="355"/>
      <c r="G121" s="355"/>
      <c r="H121" s="354"/>
      <c r="J121" s="356">
        <v>13187.726779232018</v>
      </c>
      <c r="K121" s="356">
        <v>163.91218956612397</v>
      </c>
      <c r="L121" s="356">
        <v>264.95024454783123</v>
      </c>
      <c r="M121" s="356">
        <v>654.3358373151863</v>
      </c>
      <c r="N121" s="356">
        <v>7.7332102553781965</v>
      </c>
      <c r="O121" s="356">
        <v>14278.656649916538</v>
      </c>
    </row>
    <row r="122" spans="2:15" s="351" customFormat="1" ht="12" customHeight="1">
      <c r="B122" s="339"/>
      <c r="C122" s="339"/>
      <c r="D122" s="339"/>
      <c r="E122" s="340" t="s">
        <v>120</v>
      </c>
      <c r="F122" s="339"/>
      <c r="G122" s="339"/>
      <c r="H122" s="340"/>
      <c r="J122" s="352">
        <v>3696.9009909410956</v>
      </c>
      <c r="K122" s="352">
        <v>79.971611</v>
      </c>
      <c r="L122" s="352">
        <v>100.86401359243928</v>
      </c>
      <c r="M122" s="352">
        <v>39.856864372390476</v>
      </c>
      <c r="N122" s="352">
        <v>0</v>
      </c>
      <c r="O122" s="352">
        <v>3917.5918689059254</v>
      </c>
    </row>
    <row r="123" spans="2:15" s="351" customFormat="1" ht="12" customHeight="1">
      <c r="B123" s="339"/>
      <c r="C123" s="339"/>
      <c r="D123" s="339"/>
      <c r="E123" s="340" t="s">
        <v>74</v>
      </c>
      <c r="F123" s="339"/>
      <c r="G123" s="339"/>
      <c r="H123" s="340"/>
      <c r="J123" s="352">
        <v>2680.06481289703</v>
      </c>
      <c r="K123" s="352">
        <v>-96.97138242441459</v>
      </c>
      <c r="L123" s="352">
        <v>37.25412561286613</v>
      </c>
      <c r="M123" s="352">
        <v>12.084776885131175</v>
      </c>
      <c r="N123" s="352">
        <v>-0.02968599999987731</v>
      </c>
      <c r="O123" s="352">
        <v>2632.402646970613</v>
      </c>
    </row>
    <row r="124" spans="2:15" s="351" customFormat="1" ht="12" customHeight="1">
      <c r="B124" s="339"/>
      <c r="C124" s="339"/>
      <c r="D124" s="339"/>
      <c r="E124" s="340"/>
      <c r="F124" s="339" t="s">
        <v>473</v>
      </c>
      <c r="G124" s="339"/>
      <c r="H124" s="340"/>
      <c r="J124" s="352">
        <v>1328.7539128970302</v>
      </c>
      <c r="K124" s="352">
        <v>-65.3028086326292</v>
      </c>
      <c r="L124" s="352">
        <v>55.515203977256434</v>
      </c>
      <c r="M124" s="352">
        <v>12.084776885131175</v>
      </c>
      <c r="N124" s="352">
        <v>0</v>
      </c>
      <c r="O124" s="352">
        <v>1331.0510851267886</v>
      </c>
    </row>
    <row r="125" spans="2:15" s="351" customFormat="1" ht="12" customHeight="1">
      <c r="B125" s="339"/>
      <c r="C125" s="339"/>
      <c r="D125" s="339"/>
      <c r="E125" s="340"/>
      <c r="F125" s="339" t="s">
        <v>165</v>
      </c>
      <c r="G125" s="339"/>
      <c r="H125" s="340"/>
      <c r="J125" s="352">
        <v>1351.3109</v>
      </c>
      <c r="K125" s="352">
        <v>-31.668573791785395</v>
      </c>
      <c r="L125" s="352">
        <v>-18.2610783643903</v>
      </c>
      <c r="M125" s="352">
        <v>0</v>
      </c>
      <c r="N125" s="352">
        <v>-0.02968599999987731</v>
      </c>
      <c r="O125" s="352">
        <v>1301.3515618438244</v>
      </c>
    </row>
    <row r="126" spans="2:15" s="351" customFormat="1" ht="12" customHeight="1">
      <c r="B126" s="339"/>
      <c r="C126" s="339"/>
      <c r="D126" s="339"/>
      <c r="E126" s="340" t="s">
        <v>387</v>
      </c>
      <c r="F126" s="339"/>
      <c r="G126" s="339"/>
      <c r="H126" s="340"/>
      <c r="J126" s="352">
        <v>506.12418535000006</v>
      </c>
      <c r="K126" s="352">
        <v>-722.3581250998259</v>
      </c>
      <c r="L126" s="352">
        <v>126.83210534252582</v>
      </c>
      <c r="M126" s="352">
        <v>642.0472284473002</v>
      </c>
      <c r="N126" s="352">
        <v>0</v>
      </c>
      <c r="O126" s="352">
        <v>552.64539404</v>
      </c>
    </row>
    <row r="127" spans="2:15" s="351" customFormat="1" ht="12" customHeight="1">
      <c r="B127" s="339"/>
      <c r="C127" s="339"/>
      <c r="D127" s="339"/>
      <c r="E127" s="340" t="s">
        <v>76</v>
      </c>
      <c r="F127" s="339"/>
      <c r="G127" s="339"/>
      <c r="H127" s="340"/>
      <c r="J127" s="352">
        <v>6304.636790043893</v>
      </c>
      <c r="K127" s="352">
        <v>903.2700860903644</v>
      </c>
      <c r="L127" s="352">
        <v>0</v>
      </c>
      <c r="M127" s="352">
        <v>-39.653032389635534</v>
      </c>
      <c r="N127" s="352">
        <v>7.762896255378074</v>
      </c>
      <c r="O127" s="352">
        <v>7176.01674</v>
      </c>
    </row>
    <row r="128" spans="2:15" s="351" customFormat="1" ht="12" customHeight="1">
      <c r="B128" s="339"/>
      <c r="C128" s="339"/>
      <c r="D128" s="339"/>
      <c r="E128" s="340"/>
      <c r="F128" s="339" t="s">
        <v>22</v>
      </c>
      <c r="G128" s="339"/>
      <c r="H128" s="340"/>
      <c r="J128" s="352">
        <v>6219.8367900438925</v>
      </c>
      <c r="K128" s="352">
        <v>908.2610595199998</v>
      </c>
      <c r="L128" s="352">
        <v>0</v>
      </c>
      <c r="M128" s="352">
        <v>-39.653032389635534</v>
      </c>
      <c r="N128" s="352">
        <v>7.771922825742756</v>
      </c>
      <c r="O128" s="352">
        <v>7096.21674</v>
      </c>
    </row>
    <row r="129" spans="2:15" s="351" customFormat="1" ht="12" customHeight="1">
      <c r="B129" s="339"/>
      <c r="C129" s="339"/>
      <c r="D129" s="339"/>
      <c r="E129" s="340"/>
      <c r="F129" s="339" t="s">
        <v>568</v>
      </c>
      <c r="G129" s="339"/>
      <c r="H129" s="357"/>
      <c r="J129" s="352">
        <v>1752.19120448</v>
      </c>
      <c r="K129" s="352">
        <v>-882.5839674800001</v>
      </c>
      <c r="L129" s="352">
        <v>0</v>
      </c>
      <c r="M129" s="352">
        <v>0</v>
      </c>
      <c r="N129" s="352">
        <v>0</v>
      </c>
      <c r="O129" s="352">
        <v>869.6072369999999</v>
      </c>
    </row>
    <row r="130" spans="2:15" s="351" customFormat="1" ht="12" customHeight="1">
      <c r="B130" s="339"/>
      <c r="C130" s="339"/>
      <c r="D130" s="339"/>
      <c r="E130" s="340"/>
      <c r="F130" s="339" t="s">
        <v>569</v>
      </c>
      <c r="G130" s="339"/>
      <c r="H130" s="357"/>
      <c r="J130" s="352">
        <v>4467.645585563892</v>
      </c>
      <c r="K130" s="352">
        <v>1790.8450269999998</v>
      </c>
      <c r="L130" s="352">
        <v>0</v>
      </c>
      <c r="M130" s="352">
        <v>-39.653032389635534</v>
      </c>
      <c r="N130" s="352">
        <v>7.771922825742756</v>
      </c>
      <c r="O130" s="352">
        <v>6226.609503</v>
      </c>
    </row>
    <row r="131" spans="2:15" s="351" customFormat="1" ht="12" customHeight="1">
      <c r="B131" s="339"/>
      <c r="C131" s="339"/>
      <c r="D131" s="339"/>
      <c r="E131" s="340"/>
      <c r="F131" s="339" t="s">
        <v>70</v>
      </c>
      <c r="G131" s="339"/>
      <c r="H131" s="340"/>
      <c r="J131" s="352">
        <v>84.8</v>
      </c>
      <c r="K131" s="352">
        <v>-4.990973429635318</v>
      </c>
      <c r="L131" s="352">
        <v>0</v>
      </c>
      <c r="M131" s="352">
        <v>0</v>
      </c>
      <c r="N131" s="352">
        <v>-0.00902657036468213</v>
      </c>
      <c r="O131" s="352">
        <v>79.8</v>
      </c>
    </row>
    <row r="132" spans="2:15" s="351" customFormat="1" ht="12" customHeight="1">
      <c r="B132" s="340"/>
      <c r="C132" s="340"/>
      <c r="D132" s="340"/>
      <c r="E132" s="340"/>
      <c r="F132" s="339" t="s">
        <v>25</v>
      </c>
      <c r="G132" s="339"/>
      <c r="H132" s="340"/>
      <c r="J132" s="352">
        <v>0</v>
      </c>
      <c r="K132" s="352">
        <v>0</v>
      </c>
      <c r="L132" s="352">
        <v>0</v>
      </c>
      <c r="M132" s="352">
        <v>0</v>
      </c>
      <c r="N132" s="352">
        <v>0</v>
      </c>
      <c r="O132" s="352">
        <v>0</v>
      </c>
    </row>
    <row r="133" spans="2:15" s="353" customFormat="1" ht="12" customHeight="1">
      <c r="B133" s="355" t="s">
        <v>574</v>
      </c>
      <c r="C133" s="355"/>
      <c r="D133" s="355"/>
      <c r="E133" s="355"/>
      <c r="F133" s="355"/>
      <c r="G133" s="355"/>
      <c r="H133" s="354"/>
      <c r="J133" s="356">
        <v>112805.49437554648</v>
      </c>
      <c r="K133" s="356">
        <v>7173.75871238291</v>
      </c>
      <c r="L133" s="356">
        <v>2425.940788531101</v>
      </c>
      <c r="M133" s="356">
        <v>834.796890740714</v>
      </c>
      <c r="N133" s="356">
        <v>-107.46040688942537</v>
      </c>
      <c r="O133" s="356">
        <v>123132.53606187171</v>
      </c>
    </row>
    <row r="134" spans="2:15" s="351" customFormat="1" ht="12" customHeight="1">
      <c r="B134" s="339"/>
      <c r="C134" s="339"/>
      <c r="D134" s="339" t="s">
        <v>575</v>
      </c>
      <c r="E134" s="340"/>
      <c r="F134" s="339"/>
      <c r="G134" s="339"/>
      <c r="H134" s="340"/>
      <c r="J134" s="352">
        <v>112805.49437554648</v>
      </c>
      <c r="K134" s="352">
        <v>7173.75871238291</v>
      </c>
      <c r="L134" s="352">
        <v>2425.940788531101</v>
      </c>
      <c r="M134" s="352">
        <v>834.796890740714</v>
      </c>
      <c r="N134" s="352">
        <v>-107.46040688942537</v>
      </c>
      <c r="O134" s="352">
        <v>123132.53606187171</v>
      </c>
    </row>
    <row r="135" spans="2:15" s="351" customFormat="1" ht="12" customHeight="1">
      <c r="B135" s="339"/>
      <c r="C135" s="339"/>
      <c r="D135" s="339"/>
      <c r="E135" s="340" t="s">
        <v>120</v>
      </c>
      <c r="F135" s="339"/>
      <c r="G135" s="339"/>
      <c r="H135" s="340"/>
      <c r="J135" s="352">
        <v>76804.47469681832</v>
      </c>
      <c r="K135" s="352">
        <v>6673.424471440039</v>
      </c>
      <c r="L135" s="352">
        <v>1534.7330891746583</v>
      </c>
      <c r="M135" s="352">
        <v>631.0654269989485</v>
      </c>
      <c r="N135" s="352">
        <v>21.367934948573634</v>
      </c>
      <c r="O135" s="352">
        <v>85665.07132094048</v>
      </c>
    </row>
    <row r="136" spans="2:15" s="351" customFormat="1" ht="12" customHeight="1">
      <c r="B136" s="339"/>
      <c r="C136" s="339"/>
      <c r="D136" s="339"/>
      <c r="E136" s="340"/>
      <c r="F136" s="339" t="s">
        <v>576</v>
      </c>
      <c r="G136" s="339"/>
      <c r="H136" s="340"/>
      <c r="J136" s="352">
        <v>74416.81603481832</v>
      </c>
      <c r="K136" s="352">
        <v>6832.79479844004</v>
      </c>
      <c r="L136" s="352">
        <v>1534.7330891746583</v>
      </c>
      <c r="M136" s="352">
        <v>628.184641947523</v>
      </c>
      <c r="N136" s="352">
        <v>-58.5</v>
      </c>
      <c r="O136" s="352">
        <v>83354.03426594049</v>
      </c>
    </row>
    <row r="137" spans="2:15" s="351" customFormat="1" ht="12" customHeight="1">
      <c r="B137" s="339"/>
      <c r="C137" s="339"/>
      <c r="D137" s="339"/>
      <c r="E137" s="340"/>
      <c r="F137" s="339" t="s">
        <v>17</v>
      </c>
      <c r="G137" s="339"/>
      <c r="H137" s="340"/>
      <c r="J137" s="352">
        <v>2387.6586620000016</v>
      </c>
      <c r="K137" s="352">
        <v>-159.37032700000012</v>
      </c>
      <c r="L137" s="352">
        <v>0</v>
      </c>
      <c r="M137" s="352">
        <v>2.8807850514255375</v>
      </c>
      <c r="N137" s="352">
        <v>79.86793494857363</v>
      </c>
      <c r="O137" s="352">
        <v>2311.0370550000007</v>
      </c>
    </row>
    <row r="138" spans="2:15" s="351" customFormat="1" ht="12" customHeight="1">
      <c r="B138" s="339"/>
      <c r="C138" s="339"/>
      <c r="D138" s="339"/>
      <c r="E138" s="340" t="s">
        <v>74</v>
      </c>
      <c r="F138" s="339"/>
      <c r="G138" s="339"/>
      <c r="H138" s="340"/>
      <c r="J138" s="352">
        <v>10987.680107771688</v>
      </c>
      <c r="K138" s="352">
        <v>568.051691783245</v>
      </c>
      <c r="L138" s="352">
        <v>875.7291231715993</v>
      </c>
      <c r="M138" s="352">
        <v>62.75690138213447</v>
      </c>
      <c r="N138" s="352">
        <v>-0.04642999999919084</v>
      </c>
      <c r="O138" s="352">
        <v>12494.171394108667</v>
      </c>
    </row>
    <row r="139" spans="2:15" s="351" customFormat="1" ht="12" customHeight="1">
      <c r="B139" s="339"/>
      <c r="C139" s="339"/>
      <c r="D139" s="339"/>
      <c r="E139" s="340"/>
      <c r="F139" s="339" t="s">
        <v>473</v>
      </c>
      <c r="G139" s="339"/>
      <c r="H139" s="340"/>
      <c r="J139" s="352">
        <v>6842.89064477169</v>
      </c>
      <c r="K139" s="352">
        <v>83.48226178324501</v>
      </c>
      <c r="L139" s="352">
        <v>959.9426113180426</v>
      </c>
      <c r="M139" s="352">
        <v>62.75690138213447</v>
      </c>
      <c r="N139" s="352">
        <v>0</v>
      </c>
      <c r="O139" s="352">
        <v>7949.0724192551115</v>
      </c>
    </row>
    <row r="140" spans="2:15" s="351" customFormat="1" ht="12" customHeight="1">
      <c r="B140" s="339"/>
      <c r="C140" s="339"/>
      <c r="D140" s="339"/>
      <c r="E140" s="340"/>
      <c r="F140" s="339" t="s">
        <v>165</v>
      </c>
      <c r="G140" s="339"/>
      <c r="H140" s="340"/>
      <c r="J140" s="352">
        <v>4144.789462999999</v>
      </c>
      <c r="K140" s="352">
        <v>484.56943</v>
      </c>
      <c r="L140" s="352">
        <v>-84.2134881464433</v>
      </c>
      <c r="M140" s="352">
        <v>0</v>
      </c>
      <c r="N140" s="352">
        <v>-0.04642999999919084</v>
      </c>
      <c r="O140" s="352">
        <v>4545.098974853557</v>
      </c>
    </row>
    <row r="141" spans="2:15" s="351" customFormat="1" ht="12" customHeight="1">
      <c r="B141" s="339"/>
      <c r="C141" s="339"/>
      <c r="D141" s="339"/>
      <c r="E141" s="340" t="s">
        <v>387</v>
      </c>
      <c r="F141" s="339"/>
      <c r="G141" s="339"/>
      <c r="H141" s="340"/>
      <c r="J141" s="352">
        <v>431.98822450362604</v>
      </c>
      <c r="K141" s="352">
        <v>-187.34511376810025</v>
      </c>
      <c r="L141" s="352">
        <v>15.478576184843202</v>
      </c>
      <c r="M141" s="352">
        <v>130.974562359631</v>
      </c>
      <c r="N141" s="352">
        <v>0</v>
      </c>
      <c r="O141" s="352">
        <v>391.09624928</v>
      </c>
    </row>
    <row r="142" spans="2:15" s="351" customFormat="1" ht="12" customHeight="1">
      <c r="B142" s="339"/>
      <c r="C142" s="339"/>
      <c r="D142" s="339"/>
      <c r="E142" s="340" t="s">
        <v>76</v>
      </c>
      <c r="F142" s="339"/>
      <c r="G142" s="339"/>
      <c r="H142" s="340"/>
      <c r="J142" s="352">
        <v>24581.351346452837</v>
      </c>
      <c r="K142" s="352">
        <v>119.62766292772649</v>
      </c>
      <c r="L142" s="352">
        <v>0</v>
      </c>
      <c r="M142" s="352">
        <v>10</v>
      </c>
      <c r="N142" s="352">
        <v>-128.78191183799981</v>
      </c>
      <c r="O142" s="352">
        <v>24582.197097542565</v>
      </c>
    </row>
    <row r="143" spans="2:15" s="351" customFormat="1" ht="12" customHeight="1">
      <c r="B143" s="339"/>
      <c r="C143" s="339"/>
      <c r="D143" s="339"/>
      <c r="E143" s="340"/>
      <c r="F143" s="339" t="s">
        <v>21</v>
      </c>
      <c r="G143" s="339"/>
      <c r="H143" s="340"/>
      <c r="J143" s="352">
        <v>7031.9653120228395</v>
      </c>
      <c r="K143" s="352">
        <v>-32.728943312273785</v>
      </c>
      <c r="L143" s="352">
        <v>0</v>
      </c>
      <c r="M143" s="352">
        <v>0</v>
      </c>
      <c r="N143" s="352">
        <v>-0.0006448380047459068</v>
      </c>
      <c r="O143" s="352">
        <v>6999.23572387256</v>
      </c>
    </row>
    <row r="144" spans="2:15" s="351" customFormat="1" ht="12" customHeight="1">
      <c r="B144" s="339"/>
      <c r="C144" s="339"/>
      <c r="D144" s="339"/>
      <c r="E144" s="340"/>
      <c r="F144" s="339" t="s">
        <v>568</v>
      </c>
      <c r="G144" s="339"/>
      <c r="H144" s="357"/>
      <c r="J144" s="352">
        <v>5479.70454912384</v>
      </c>
      <c r="K144" s="352">
        <v>9.384007687726207</v>
      </c>
      <c r="L144" s="352">
        <v>0</v>
      </c>
      <c r="M144" s="352">
        <v>0</v>
      </c>
      <c r="N144" s="352">
        <v>-0.04858200000518309</v>
      </c>
      <c r="O144" s="352">
        <v>5489.039974811561</v>
      </c>
    </row>
    <row r="145" spans="2:15" s="351" customFormat="1" ht="12" customHeight="1">
      <c r="B145" s="339"/>
      <c r="C145" s="339"/>
      <c r="D145" s="339"/>
      <c r="E145" s="340"/>
      <c r="F145" s="339" t="s">
        <v>569</v>
      </c>
      <c r="G145" s="339"/>
      <c r="H145" s="357"/>
      <c r="J145" s="352">
        <v>1552.2607628989995</v>
      </c>
      <c r="K145" s="352">
        <v>-42.112950999999995</v>
      </c>
      <c r="L145" s="352">
        <v>0</v>
      </c>
      <c r="M145" s="352">
        <v>0</v>
      </c>
      <c r="N145" s="352">
        <v>0.04793716200043718</v>
      </c>
      <c r="O145" s="352">
        <v>1510.1957490609998</v>
      </c>
    </row>
    <row r="146" spans="2:15" s="351" customFormat="1" ht="12" customHeight="1">
      <c r="B146" s="339"/>
      <c r="C146" s="339"/>
      <c r="D146" s="339"/>
      <c r="E146" s="340"/>
      <c r="F146" s="339" t="s">
        <v>22</v>
      </c>
      <c r="G146" s="339"/>
      <c r="H146" s="340"/>
      <c r="J146" s="352">
        <v>17549.386034429997</v>
      </c>
      <c r="K146" s="352">
        <v>152.35660624000027</v>
      </c>
      <c r="L146" s="352">
        <v>0</v>
      </c>
      <c r="M146" s="352">
        <v>10</v>
      </c>
      <c r="N146" s="352">
        <v>-128.78126699999507</v>
      </c>
      <c r="O146" s="352">
        <v>17582.961373670005</v>
      </c>
    </row>
    <row r="147" spans="2:15" s="351" customFormat="1" ht="12" customHeight="1">
      <c r="B147" s="339"/>
      <c r="C147" s="339"/>
      <c r="D147" s="339"/>
      <c r="E147" s="340"/>
      <c r="F147" s="339" t="s">
        <v>568</v>
      </c>
      <c r="G147" s="339"/>
      <c r="H147" s="340"/>
      <c r="J147" s="352">
        <v>681.7807814299999</v>
      </c>
      <c r="K147" s="352">
        <v>65.72437624000014</v>
      </c>
      <c r="L147" s="352">
        <v>0</v>
      </c>
      <c r="M147" s="352">
        <v>0</v>
      </c>
      <c r="N147" s="352">
        <v>-0.5405149999999708</v>
      </c>
      <c r="O147" s="352">
        <v>746.9646426700001</v>
      </c>
    </row>
    <row r="148" spans="2:15" s="351" customFormat="1" ht="12" customHeight="1">
      <c r="B148" s="339"/>
      <c r="C148" s="339"/>
      <c r="D148" s="339"/>
      <c r="E148" s="340"/>
      <c r="F148" s="339" t="s">
        <v>569</v>
      </c>
      <c r="G148" s="339"/>
      <c r="H148" s="340"/>
      <c r="J148" s="352">
        <v>16867.605252999998</v>
      </c>
      <c r="K148" s="352">
        <v>86.63223000000013</v>
      </c>
      <c r="L148" s="352">
        <v>0</v>
      </c>
      <c r="M148" s="352">
        <v>10</v>
      </c>
      <c r="N148" s="352">
        <v>-128.2407519999951</v>
      </c>
      <c r="O148" s="352">
        <v>16835.996731000003</v>
      </c>
    </row>
    <row r="149" spans="2:15" s="351" customFormat="1" ht="12" customHeight="1">
      <c r="B149" s="359"/>
      <c r="C149" s="359"/>
      <c r="D149" s="359"/>
      <c r="E149" s="359"/>
      <c r="F149" s="359" t="s">
        <v>25</v>
      </c>
      <c r="G149" s="359"/>
      <c r="H149" s="359"/>
      <c r="I149" s="352"/>
      <c r="J149" s="352"/>
      <c r="K149" s="352"/>
      <c r="L149" s="352"/>
      <c r="M149" s="173"/>
      <c r="N149" s="173"/>
      <c r="O149" s="156"/>
    </row>
    <row r="150" spans="2:15" s="360" customFormat="1" ht="9" customHeight="1">
      <c r="B150" s="361"/>
      <c r="C150" s="361"/>
      <c r="D150" s="361"/>
      <c r="E150" s="361"/>
      <c r="F150" s="361"/>
      <c r="G150" s="361"/>
      <c r="H150" s="361"/>
      <c r="I150" s="361"/>
      <c r="J150" s="362"/>
      <c r="K150" s="363"/>
      <c r="L150" s="363"/>
      <c r="M150" s="363"/>
      <c r="N150" s="362"/>
      <c r="O150" s="362"/>
    </row>
    <row r="151" s="364" customFormat="1" ht="8.25" customHeight="1"/>
    <row r="152" spans="2:15" s="351" customFormat="1" ht="12.75">
      <c r="B152" s="365" t="s">
        <v>462</v>
      </c>
      <c r="C152" s="339" t="s">
        <v>577</v>
      </c>
      <c r="D152" s="339"/>
      <c r="E152" s="339"/>
      <c r="F152" s="339"/>
      <c r="G152" s="339"/>
      <c r="H152" s="339"/>
      <c r="I152" s="339"/>
      <c r="J152" s="339"/>
      <c r="K152" s="339"/>
      <c r="L152" s="339"/>
      <c r="M152" s="340"/>
      <c r="N152" s="340"/>
      <c r="O152" s="156"/>
    </row>
    <row r="153" spans="2:15" s="351" customFormat="1" ht="12.75">
      <c r="B153" s="339"/>
      <c r="C153" s="339" t="s">
        <v>578</v>
      </c>
      <c r="D153" s="339"/>
      <c r="E153" s="339"/>
      <c r="F153" s="339"/>
      <c r="G153" s="339"/>
      <c r="H153" s="339"/>
      <c r="I153" s="339"/>
      <c r="J153" s="339"/>
      <c r="K153" s="339"/>
      <c r="L153" s="339"/>
      <c r="M153" s="340"/>
      <c r="N153" s="340"/>
      <c r="O153" s="156"/>
    </row>
    <row r="154" spans="2:15" s="351" customFormat="1" ht="12.75">
      <c r="B154" s="339"/>
      <c r="C154" s="339" t="s">
        <v>589</v>
      </c>
      <c r="D154" s="339"/>
      <c r="E154" s="339"/>
      <c r="F154" s="339"/>
      <c r="G154" s="339"/>
      <c r="H154" s="339"/>
      <c r="I154" s="339"/>
      <c r="J154" s="339"/>
      <c r="K154" s="339"/>
      <c r="L154" s="339"/>
      <c r="M154" s="340"/>
      <c r="N154" s="340"/>
      <c r="O154" s="156"/>
    </row>
    <row r="155" spans="2:15" s="351" customFormat="1" ht="12.75">
      <c r="B155" s="365"/>
      <c r="C155" s="339" t="s">
        <v>588</v>
      </c>
      <c r="D155" s="339"/>
      <c r="E155" s="339"/>
      <c r="F155" s="339"/>
      <c r="G155" s="339"/>
      <c r="H155" s="339"/>
      <c r="I155" s="339"/>
      <c r="J155" s="339"/>
      <c r="K155" s="339"/>
      <c r="L155" s="339"/>
      <c r="M155" s="340"/>
      <c r="N155" s="340"/>
      <c r="O155" s="156"/>
    </row>
    <row r="156" spans="1:15" s="185" customFormat="1" ht="8.25">
      <c r="A156" s="366"/>
      <c r="B156" s="366"/>
      <c r="C156" s="366"/>
      <c r="D156" s="366"/>
      <c r="E156" s="366"/>
      <c r="F156" s="366"/>
      <c r="G156" s="366"/>
      <c r="H156" s="366"/>
      <c r="I156" s="366"/>
      <c r="J156" s="367"/>
      <c r="K156" s="368"/>
      <c r="L156" s="368"/>
      <c r="M156" s="368"/>
      <c r="N156" s="367"/>
      <c r="O156" s="367"/>
    </row>
    <row r="157" spans="1:15" s="185" customFormat="1" ht="8.25">
      <c r="A157" s="366"/>
      <c r="B157" s="366"/>
      <c r="C157" s="366"/>
      <c r="D157" s="366"/>
      <c r="E157" s="366"/>
      <c r="F157" s="366"/>
      <c r="G157" s="366"/>
      <c r="H157" s="366"/>
      <c r="I157" s="366"/>
      <c r="J157" s="367"/>
      <c r="K157" s="368"/>
      <c r="L157" s="368"/>
      <c r="M157" s="368"/>
      <c r="N157" s="367"/>
      <c r="O157" s="367"/>
    </row>
    <row r="158" spans="1:15" s="185" customFormat="1" ht="8.25">
      <c r="A158" s="366"/>
      <c r="B158" s="366"/>
      <c r="C158" s="366"/>
      <c r="D158" s="366"/>
      <c r="E158" s="366"/>
      <c r="F158" s="366"/>
      <c r="G158" s="366"/>
      <c r="H158" s="366"/>
      <c r="I158" s="366"/>
      <c r="J158" s="367"/>
      <c r="K158" s="368"/>
      <c r="L158" s="368"/>
      <c r="M158" s="368"/>
      <c r="N158" s="367"/>
      <c r="O158" s="367"/>
    </row>
    <row r="159" spans="1:15" s="185" customFormat="1" ht="8.25">
      <c r="A159" s="366"/>
      <c r="B159" s="366"/>
      <c r="C159" s="366"/>
      <c r="D159" s="366"/>
      <c r="E159" s="366"/>
      <c r="F159" s="366"/>
      <c r="G159" s="366"/>
      <c r="H159" s="366"/>
      <c r="I159" s="366"/>
      <c r="J159" s="367"/>
      <c r="K159" s="368"/>
      <c r="L159" s="368"/>
      <c r="M159" s="368"/>
      <c r="N159" s="367"/>
      <c r="O159" s="367"/>
    </row>
    <row r="160" spans="1:15" s="185" customFormat="1" ht="8.25">
      <c r="A160" s="366"/>
      <c r="B160" s="366"/>
      <c r="C160" s="366"/>
      <c r="D160" s="366"/>
      <c r="E160" s="366"/>
      <c r="F160" s="366"/>
      <c r="G160" s="366"/>
      <c r="H160" s="366"/>
      <c r="I160" s="366"/>
      <c r="J160" s="367"/>
      <c r="K160" s="368"/>
      <c r="L160" s="368"/>
      <c r="M160" s="368"/>
      <c r="N160" s="367"/>
      <c r="O160" s="367"/>
    </row>
    <row r="161" spans="1:15" s="185" customFormat="1" ht="8.25">
      <c r="A161" s="366"/>
      <c r="B161" s="366"/>
      <c r="C161" s="366"/>
      <c r="D161" s="366"/>
      <c r="E161" s="366"/>
      <c r="F161" s="366"/>
      <c r="G161" s="366"/>
      <c r="H161" s="366"/>
      <c r="I161" s="366"/>
      <c r="J161" s="367"/>
      <c r="K161" s="368"/>
      <c r="L161" s="368"/>
      <c r="M161" s="368"/>
      <c r="N161" s="367"/>
      <c r="O161" s="367"/>
    </row>
    <row r="162" spans="1:15" s="185" customFormat="1" ht="8.25">
      <c r="A162" s="366"/>
      <c r="B162" s="366"/>
      <c r="C162" s="366"/>
      <c r="D162" s="366"/>
      <c r="E162" s="366"/>
      <c r="F162" s="366"/>
      <c r="G162" s="366"/>
      <c r="H162" s="366"/>
      <c r="I162" s="366"/>
      <c r="J162" s="367"/>
      <c r="K162" s="368"/>
      <c r="L162" s="368"/>
      <c r="M162" s="368"/>
      <c r="N162" s="367"/>
      <c r="O162" s="367"/>
    </row>
    <row r="163" spans="1:15" s="185" customFormat="1" ht="8.25">
      <c r="A163" s="366"/>
      <c r="B163" s="366"/>
      <c r="C163" s="366"/>
      <c r="D163" s="366"/>
      <c r="E163" s="366"/>
      <c r="F163" s="366"/>
      <c r="G163" s="366"/>
      <c r="H163" s="366"/>
      <c r="I163" s="366"/>
      <c r="J163" s="367"/>
      <c r="K163" s="368"/>
      <c r="L163" s="368"/>
      <c r="M163" s="368"/>
      <c r="N163" s="367"/>
      <c r="O163" s="367"/>
    </row>
    <row r="164" spans="1:15" s="185" customFormat="1" ht="8.25">
      <c r="A164" s="366"/>
      <c r="B164" s="366"/>
      <c r="C164" s="366"/>
      <c r="D164" s="366"/>
      <c r="E164" s="366"/>
      <c r="F164" s="366"/>
      <c r="G164" s="366"/>
      <c r="H164" s="366"/>
      <c r="I164" s="366"/>
      <c r="J164" s="367"/>
      <c r="K164" s="368"/>
      <c r="L164" s="368"/>
      <c r="M164" s="368"/>
      <c r="N164" s="367"/>
      <c r="O164" s="367"/>
    </row>
    <row r="165" spans="1:15" s="185" customFormat="1" ht="8.25">
      <c r="A165" s="366"/>
      <c r="B165" s="366"/>
      <c r="C165" s="366"/>
      <c r="D165" s="366"/>
      <c r="E165" s="366"/>
      <c r="F165" s="366"/>
      <c r="G165" s="366"/>
      <c r="H165" s="366"/>
      <c r="I165" s="366"/>
      <c r="J165" s="367"/>
      <c r="K165" s="368"/>
      <c r="L165" s="368"/>
      <c r="M165" s="368"/>
      <c r="N165" s="367"/>
      <c r="O165" s="367"/>
    </row>
    <row r="166" spans="1:15" s="185" customFormat="1" ht="8.25">
      <c r="A166" s="366"/>
      <c r="B166" s="366"/>
      <c r="C166" s="366"/>
      <c r="D166" s="366"/>
      <c r="E166" s="366"/>
      <c r="F166" s="366"/>
      <c r="G166" s="366"/>
      <c r="H166" s="366"/>
      <c r="I166" s="366"/>
      <c r="J166" s="367"/>
      <c r="K166" s="368"/>
      <c r="L166" s="368"/>
      <c r="M166" s="368"/>
      <c r="N166" s="367"/>
      <c r="O166" s="367"/>
    </row>
    <row r="167" spans="1:15" s="185" customFormat="1" ht="8.25">
      <c r="A167" s="366"/>
      <c r="B167" s="366"/>
      <c r="C167" s="366"/>
      <c r="D167" s="366"/>
      <c r="E167" s="366"/>
      <c r="F167" s="366"/>
      <c r="G167" s="366"/>
      <c r="H167" s="366"/>
      <c r="I167" s="366"/>
      <c r="J167" s="367"/>
      <c r="K167" s="368"/>
      <c r="L167" s="368"/>
      <c r="M167" s="368"/>
      <c r="N167" s="367"/>
      <c r="O167" s="367"/>
    </row>
    <row r="168" spans="1:15" s="185" customFormat="1" ht="8.25">
      <c r="A168" s="366"/>
      <c r="B168" s="366"/>
      <c r="C168" s="366"/>
      <c r="D168" s="366"/>
      <c r="E168" s="366"/>
      <c r="F168" s="366"/>
      <c r="G168" s="366"/>
      <c r="H168" s="366"/>
      <c r="I168" s="366"/>
      <c r="J168" s="367"/>
      <c r="K168" s="368"/>
      <c r="L168" s="368"/>
      <c r="M168" s="368"/>
      <c r="N168" s="367"/>
      <c r="O168" s="367"/>
    </row>
    <row r="169" spans="1:15" s="185" customFormat="1" ht="8.25">
      <c r="A169" s="366"/>
      <c r="B169" s="366"/>
      <c r="C169" s="366"/>
      <c r="D169" s="366"/>
      <c r="E169" s="366"/>
      <c r="F169" s="366"/>
      <c r="G169" s="366"/>
      <c r="H169" s="366"/>
      <c r="I169" s="366"/>
      <c r="J169" s="367"/>
      <c r="K169" s="368"/>
      <c r="L169" s="368"/>
      <c r="M169" s="368"/>
      <c r="N169" s="367"/>
      <c r="O169" s="367"/>
    </row>
    <row r="170" spans="1:15" s="185" customFormat="1" ht="8.25">
      <c r="A170" s="366"/>
      <c r="B170" s="366"/>
      <c r="C170" s="366"/>
      <c r="D170" s="366"/>
      <c r="E170" s="366"/>
      <c r="F170" s="366"/>
      <c r="G170" s="366"/>
      <c r="H170" s="366"/>
      <c r="I170" s="366"/>
      <c r="J170" s="367"/>
      <c r="K170" s="368"/>
      <c r="L170" s="368"/>
      <c r="M170" s="368"/>
      <c r="N170" s="367"/>
      <c r="O170" s="367"/>
    </row>
    <row r="171" spans="1:15" s="185" customFormat="1" ht="8.25">
      <c r="A171" s="366"/>
      <c r="B171" s="366"/>
      <c r="C171" s="366"/>
      <c r="D171" s="366"/>
      <c r="E171" s="366"/>
      <c r="F171" s="366"/>
      <c r="G171" s="366"/>
      <c r="H171" s="366"/>
      <c r="I171" s="366"/>
      <c r="J171" s="367"/>
      <c r="K171" s="368"/>
      <c r="L171" s="368"/>
      <c r="M171" s="368"/>
      <c r="N171" s="367"/>
      <c r="O171" s="367"/>
    </row>
    <row r="172" spans="1:15" s="185" customFormat="1" ht="8.25">
      <c r="A172" s="366"/>
      <c r="B172" s="366"/>
      <c r="C172" s="366"/>
      <c r="D172" s="366"/>
      <c r="E172" s="366"/>
      <c r="F172" s="366"/>
      <c r="G172" s="366"/>
      <c r="H172" s="366"/>
      <c r="I172" s="366"/>
      <c r="J172" s="367"/>
      <c r="K172" s="368"/>
      <c r="L172" s="368"/>
      <c r="M172" s="368"/>
      <c r="N172" s="367"/>
      <c r="O172" s="367"/>
    </row>
    <row r="173" spans="1:15" s="183" customFormat="1" ht="8.25">
      <c r="A173" s="366"/>
      <c r="B173" s="366"/>
      <c r="C173" s="366"/>
      <c r="D173" s="366"/>
      <c r="E173" s="366"/>
      <c r="F173" s="366"/>
      <c r="G173" s="366"/>
      <c r="H173" s="366"/>
      <c r="I173" s="366"/>
      <c r="J173" s="367"/>
      <c r="K173" s="368"/>
      <c r="L173" s="368"/>
      <c r="M173" s="368"/>
      <c r="N173" s="367"/>
      <c r="O173" s="367"/>
    </row>
    <row r="174" spans="1:15" s="183" customFormat="1" ht="8.25">
      <c r="A174" s="366"/>
      <c r="B174" s="366"/>
      <c r="C174" s="366"/>
      <c r="D174" s="366"/>
      <c r="E174" s="366"/>
      <c r="F174" s="366"/>
      <c r="G174" s="366"/>
      <c r="H174" s="366"/>
      <c r="I174" s="366"/>
      <c r="J174" s="367"/>
      <c r="K174" s="368"/>
      <c r="L174" s="368"/>
      <c r="M174" s="368"/>
      <c r="N174" s="367"/>
      <c r="O174" s="367"/>
    </row>
    <row r="175" spans="1:15" s="183" customFormat="1" ht="8.25">
      <c r="A175" s="366"/>
      <c r="B175" s="366"/>
      <c r="C175" s="366"/>
      <c r="D175" s="366"/>
      <c r="E175" s="366"/>
      <c r="F175" s="366"/>
      <c r="G175" s="366"/>
      <c r="H175" s="366"/>
      <c r="I175" s="366"/>
      <c r="J175" s="367"/>
      <c r="K175" s="368"/>
      <c r="L175" s="368"/>
      <c r="M175" s="368"/>
      <c r="N175" s="367"/>
      <c r="O175" s="367"/>
    </row>
    <row r="176" spans="1:15" s="183" customFormat="1" ht="8.25">
      <c r="A176" s="366"/>
      <c r="B176" s="366"/>
      <c r="C176" s="366"/>
      <c r="D176" s="366"/>
      <c r="E176" s="366"/>
      <c r="F176" s="366"/>
      <c r="G176" s="366"/>
      <c r="H176" s="366"/>
      <c r="I176" s="366"/>
      <c r="J176" s="367"/>
      <c r="K176" s="368"/>
      <c r="L176" s="368"/>
      <c r="M176" s="368"/>
      <c r="N176" s="367"/>
      <c r="O176" s="367"/>
    </row>
    <row r="177" spans="1:15" s="183" customFormat="1" ht="8.25">
      <c r="A177" s="366"/>
      <c r="B177" s="366"/>
      <c r="C177" s="366"/>
      <c r="D177" s="366"/>
      <c r="E177" s="366"/>
      <c r="F177" s="366"/>
      <c r="G177" s="366"/>
      <c r="H177" s="366"/>
      <c r="I177" s="366"/>
      <c r="J177" s="367"/>
      <c r="K177" s="368"/>
      <c r="L177" s="368"/>
      <c r="M177" s="368"/>
      <c r="N177" s="367"/>
      <c r="O177" s="367"/>
    </row>
    <row r="178" spans="1:15" s="183" customFormat="1" ht="8.25">
      <c r="A178" s="366"/>
      <c r="B178" s="366"/>
      <c r="C178" s="366"/>
      <c r="D178" s="366"/>
      <c r="E178" s="366"/>
      <c r="F178" s="366"/>
      <c r="G178" s="366"/>
      <c r="H178" s="366"/>
      <c r="I178" s="366"/>
      <c r="J178" s="367"/>
      <c r="K178" s="368"/>
      <c r="L178" s="368"/>
      <c r="M178" s="368"/>
      <c r="N178" s="367"/>
      <c r="O178" s="367"/>
    </row>
    <row r="179" spans="1:15" s="183" customFormat="1" ht="8.25">
      <c r="A179" s="366"/>
      <c r="B179" s="366"/>
      <c r="C179" s="366"/>
      <c r="D179" s="366"/>
      <c r="E179" s="366"/>
      <c r="F179" s="366"/>
      <c r="G179" s="366"/>
      <c r="H179" s="366"/>
      <c r="I179" s="366"/>
      <c r="J179" s="367"/>
      <c r="K179" s="368"/>
      <c r="L179" s="368"/>
      <c r="M179" s="368"/>
      <c r="N179" s="367"/>
      <c r="O179" s="367"/>
    </row>
    <row r="180" spans="1:15" s="183" customFormat="1" ht="8.25">
      <c r="A180" s="366"/>
      <c r="B180" s="366"/>
      <c r="C180" s="366"/>
      <c r="D180" s="366"/>
      <c r="E180" s="366"/>
      <c r="F180" s="366"/>
      <c r="G180" s="366"/>
      <c r="H180" s="366"/>
      <c r="I180" s="366"/>
      <c r="J180" s="367"/>
      <c r="K180" s="368"/>
      <c r="L180" s="368"/>
      <c r="M180" s="368"/>
      <c r="N180" s="367"/>
      <c r="O180" s="367"/>
    </row>
    <row r="181" spans="1:15" s="183" customFormat="1" ht="8.25">
      <c r="A181" s="366"/>
      <c r="B181" s="366"/>
      <c r="C181" s="366"/>
      <c r="D181" s="366"/>
      <c r="E181" s="366"/>
      <c r="F181" s="366"/>
      <c r="G181" s="366"/>
      <c r="H181" s="366"/>
      <c r="I181" s="366"/>
      <c r="J181" s="367"/>
      <c r="K181" s="368"/>
      <c r="L181" s="368"/>
      <c r="M181" s="368"/>
      <c r="N181" s="367"/>
      <c r="O181" s="367"/>
    </row>
    <row r="182" spans="1:15" s="183" customFormat="1" ht="8.25">
      <c r="A182" s="366"/>
      <c r="B182" s="366"/>
      <c r="C182" s="366"/>
      <c r="D182" s="366"/>
      <c r="E182" s="366"/>
      <c r="F182" s="366"/>
      <c r="G182" s="366"/>
      <c r="H182" s="366"/>
      <c r="I182" s="366"/>
      <c r="J182" s="367"/>
      <c r="K182" s="368"/>
      <c r="L182" s="368"/>
      <c r="M182" s="368"/>
      <c r="N182" s="367"/>
      <c r="O182" s="367"/>
    </row>
    <row r="183" spans="1:15" s="183" customFormat="1" ht="8.25">
      <c r="A183" s="366"/>
      <c r="B183" s="366"/>
      <c r="C183" s="366"/>
      <c r="D183" s="366"/>
      <c r="E183" s="366"/>
      <c r="F183" s="366"/>
      <c r="G183" s="366"/>
      <c r="H183" s="366"/>
      <c r="I183" s="366"/>
      <c r="J183" s="367"/>
      <c r="K183" s="368"/>
      <c r="L183" s="368"/>
      <c r="M183" s="368"/>
      <c r="N183" s="367"/>
      <c r="O183" s="367"/>
    </row>
    <row r="184" spans="1:15" s="183" customFormat="1" ht="8.25">
      <c r="A184" s="366"/>
      <c r="B184" s="366"/>
      <c r="C184" s="366"/>
      <c r="D184" s="366"/>
      <c r="E184" s="366"/>
      <c r="F184" s="366"/>
      <c r="G184" s="366"/>
      <c r="H184" s="366"/>
      <c r="I184" s="366"/>
      <c r="J184" s="367"/>
      <c r="K184" s="368"/>
      <c r="L184" s="368"/>
      <c r="M184" s="368"/>
      <c r="N184" s="367"/>
      <c r="O184" s="367"/>
    </row>
    <row r="185" spans="1:15" s="183" customFormat="1" ht="8.25">
      <c r="A185" s="366"/>
      <c r="B185" s="366"/>
      <c r="C185" s="366"/>
      <c r="D185" s="366"/>
      <c r="E185" s="366"/>
      <c r="F185" s="366"/>
      <c r="G185" s="366"/>
      <c r="H185" s="366"/>
      <c r="I185" s="366"/>
      <c r="J185" s="367"/>
      <c r="K185" s="368"/>
      <c r="L185" s="368"/>
      <c r="M185" s="368"/>
      <c r="N185" s="367"/>
      <c r="O185" s="367"/>
    </row>
    <row r="186" spans="1:15" s="183" customFormat="1" ht="8.25">
      <c r="A186" s="366"/>
      <c r="B186" s="366"/>
      <c r="C186" s="366"/>
      <c r="D186" s="366"/>
      <c r="E186" s="366"/>
      <c r="F186" s="366"/>
      <c r="G186" s="366"/>
      <c r="H186" s="366"/>
      <c r="I186" s="366"/>
      <c r="J186" s="367"/>
      <c r="K186" s="368"/>
      <c r="L186" s="368"/>
      <c r="M186" s="368"/>
      <c r="N186" s="367"/>
      <c r="O186" s="367"/>
    </row>
    <row r="187" spans="1:15" s="183" customFormat="1" ht="8.25">
      <c r="A187" s="366"/>
      <c r="B187" s="366"/>
      <c r="C187" s="366"/>
      <c r="D187" s="366"/>
      <c r="E187" s="366"/>
      <c r="F187" s="366"/>
      <c r="G187" s="366"/>
      <c r="H187" s="366"/>
      <c r="I187" s="366"/>
      <c r="J187" s="367"/>
      <c r="K187" s="368"/>
      <c r="L187" s="368"/>
      <c r="M187" s="368"/>
      <c r="N187" s="367"/>
      <c r="O187" s="367"/>
    </row>
    <row r="188" spans="1:15" s="183" customFormat="1" ht="8.25">
      <c r="A188" s="366"/>
      <c r="B188" s="366"/>
      <c r="C188" s="366"/>
      <c r="D188" s="366"/>
      <c r="E188" s="366"/>
      <c r="F188" s="366"/>
      <c r="G188" s="366"/>
      <c r="H188" s="366"/>
      <c r="I188" s="366"/>
      <c r="J188" s="367"/>
      <c r="K188" s="368"/>
      <c r="L188" s="368"/>
      <c r="M188" s="368"/>
      <c r="N188" s="367"/>
      <c r="O188" s="367"/>
    </row>
    <row r="189" spans="1:15" s="183" customFormat="1" ht="8.25">
      <c r="A189" s="366"/>
      <c r="B189" s="366"/>
      <c r="C189" s="366"/>
      <c r="D189" s="366"/>
      <c r="E189" s="366"/>
      <c r="F189" s="366"/>
      <c r="G189" s="366"/>
      <c r="H189" s="366"/>
      <c r="I189" s="366"/>
      <c r="J189" s="367"/>
      <c r="K189" s="368"/>
      <c r="L189" s="368"/>
      <c r="M189" s="368"/>
      <c r="N189" s="367"/>
      <c r="O189" s="367"/>
    </row>
    <row r="190" spans="1:15" s="183" customFormat="1" ht="8.25">
      <c r="A190" s="366"/>
      <c r="B190" s="366"/>
      <c r="C190" s="366"/>
      <c r="D190" s="366"/>
      <c r="E190" s="366"/>
      <c r="F190" s="366"/>
      <c r="G190" s="366"/>
      <c r="H190" s="366"/>
      <c r="I190" s="366"/>
      <c r="J190" s="367"/>
      <c r="K190" s="368"/>
      <c r="L190" s="368"/>
      <c r="M190" s="368"/>
      <c r="N190" s="367"/>
      <c r="O190" s="367"/>
    </row>
    <row r="191" spans="1:15" s="183" customFormat="1" ht="8.25">
      <c r="A191" s="366"/>
      <c r="B191" s="366"/>
      <c r="C191" s="366"/>
      <c r="D191" s="366"/>
      <c r="E191" s="366"/>
      <c r="F191" s="366"/>
      <c r="G191" s="366"/>
      <c r="H191" s="366"/>
      <c r="I191" s="366"/>
      <c r="J191" s="367"/>
      <c r="K191" s="368"/>
      <c r="L191" s="368"/>
      <c r="M191" s="368"/>
      <c r="N191" s="367"/>
      <c r="O191" s="367"/>
    </row>
    <row r="192" spans="1:15" s="183" customFormat="1" ht="8.25">
      <c r="A192" s="366"/>
      <c r="B192" s="366"/>
      <c r="C192" s="366"/>
      <c r="D192" s="366"/>
      <c r="E192" s="366"/>
      <c r="F192" s="366"/>
      <c r="G192" s="366"/>
      <c r="H192" s="366"/>
      <c r="I192" s="366"/>
      <c r="J192" s="367"/>
      <c r="K192" s="368"/>
      <c r="L192" s="368"/>
      <c r="M192" s="368"/>
      <c r="N192" s="367"/>
      <c r="O192" s="367"/>
    </row>
    <row r="193" spans="1:15" s="183" customFormat="1" ht="8.25">
      <c r="A193" s="366"/>
      <c r="B193" s="366"/>
      <c r="C193" s="366"/>
      <c r="D193" s="366"/>
      <c r="E193" s="366"/>
      <c r="F193" s="366"/>
      <c r="G193" s="366"/>
      <c r="H193" s="366"/>
      <c r="I193" s="366"/>
      <c r="J193" s="367"/>
      <c r="K193" s="368"/>
      <c r="L193" s="368"/>
      <c r="M193" s="368"/>
      <c r="N193" s="367"/>
      <c r="O193" s="367"/>
    </row>
    <row r="194" spans="1:15" s="183" customFormat="1" ht="8.25">
      <c r="A194" s="366"/>
      <c r="B194" s="366"/>
      <c r="C194" s="366"/>
      <c r="D194" s="366"/>
      <c r="E194" s="366"/>
      <c r="F194" s="366"/>
      <c r="G194" s="366"/>
      <c r="H194" s="366"/>
      <c r="I194" s="366"/>
      <c r="J194" s="367"/>
      <c r="K194" s="368"/>
      <c r="L194" s="368"/>
      <c r="M194" s="368"/>
      <c r="N194" s="367"/>
      <c r="O194" s="367"/>
    </row>
    <row r="195" spans="1:15" s="183" customFormat="1" ht="8.25">
      <c r="A195" s="366"/>
      <c r="B195" s="366"/>
      <c r="C195" s="366"/>
      <c r="D195" s="366"/>
      <c r="E195" s="366"/>
      <c r="F195" s="366"/>
      <c r="G195" s="366"/>
      <c r="H195" s="366"/>
      <c r="I195" s="366"/>
      <c r="J195" s="367"/>
      <c r="K195" s="368"/>
      <c r="L195" s="368"/>
      <c r="M195" s="368"/>
      <c r="N195" s="367"/>
      <c r="O195" s="367"/>
    </row>
    <row r="196" spans="1:15" s="183" customFormat="1" ht="8.25">
      <c r="A196" s="366"/>
      <c r="B196" s="366"/>
      <c r="C196" s="366"/>
      <c r="D196" s="366"/>
      <c r="E196" s="366"/>
      <c r="F196" s="366"/>
      <c r="G196" s="366"/>
      <c r="H196" s="366"/>
      <c r="I196" s="366"/>
      <c r="J196" s="367"/>
      <c r="K196" s="368"/>
      <c r="L196" s="368"/>
      <c r="M196" s="368"/>
      <c r="N196" s="367"/>
      <c r="O196" s="367"/>
    </row>
    <row r="197" spans="1:15" s="183" customFormat="1" ht="8.25">
      <c r="A197" s="366"/>
      <c r="B197" s="366"/>
      <c r="C197" s="366"/>
      <c r="D197" s="366"/>
      <c r="E197" s="366"/>
      <c r="F197" s="366"/>
      <c r="G197" s="366"/>
      <c r="H197" s="366"/>
      <c r="I197" s="366"/>
      <c r="J197" s="367"/>
      <c r="K197" s="368"/>
      <c r="L197" s="368"/>
      <c r="M197" s="368"/>
      <c r="N197" s="367"/>
      <c r="O197" s="367"/>
    </row>
    <row r="198" spans="1:15" s="183" customFormat="1" ht="8.25">
      <c r="A198" s="366"/>
      <c r="B198" s="366"/>
      <c r="C198" s="366"/>
      <c r="D198" s="366"/>
      <c r="E198" s="366"/>
      <c r="F198" s="366"/>
      <c r="G198" s="366"/>
      <c r="H198" s="366"/>
      <c r="I198" s="366"/>
      <c r="J198" s="367"/>
      <c r="K198" s="368"/>
      <c r="L198" s="368"/>
      <c r="M198" s="368"/>
      <c r="N198" s="367"/>
      <c r="O198" s="367"/>
    </row>
    <row r="199" spans="1:15" s="183" customFormat="1" ht="8.25">
      <c r="A199" s="366"/>
      <c r="B199" s="366"/>
      <c r="C199" s="366"/>
      <c r="D199" s="366"/>
      <c r="E199" s="366"/>
      <c r="F199" s="366"/>
      <c r="G199" s="366"/>
      <c r="H199" s="366"/>
      <c r="I199" s="366"/>
      <c r="J199" s="367"/>
      <c r="K199" s="368"/>
      <c r="L199" s="368"/>
      <c r="M199" s="368"/>
      <c r="N199" s="367"/>
      <c r="O199" s="367"/>
    </row>
    <row r="200" spans="1:15" s="183" customFormat="1" ht="8.25">
      <c r="A200" s="366"/>
      <c r="B200" s="366"/>
      <c r="C200" s="366"/>
      <c r="D200" s="366"/>
      <c r="E200" s="366"/>
      <c r="F200" s="366"/>
      <c r="G200" s="366"/>
      <c r="H200" s="366"/>
      <c r="I200" s="366"/>
      <c r="J200" s="367"/>
      <c r="K200" s="368"/>
      <c r="L200" s="368"/>
      <c r="M200" s="368"/>
      <c r="N200" s="367"/>
      <c r="O200" s="367"/>
    </row>
    <row r="201" spans="1:15" s="183" customFormat="1" ht="8.25">
      <c r="A201" s="366"/>
      <c r="B201" s="366"/>
      <c r="C201" s="366"/>
      <c r="D201" s="366"/>
      <c r="E201" s="366"/>
      <c r="F201" s="366"/>
      <c r="G201" s="366"/>
      <c r="H201" s="366"/>
      <c r="I201" s="366"/>
      <c r="J201" s="367"/>
      <c r="K201" s="368"/>
      <c r="L201" s="368"/>
      <c r="M201" s="368"/>
      <c r="N201" s="367"/>
      <c r="O201" s="367"/>
    </row>
  </sheetData>
  <printOptions/>
  <pageMargins left="0.75" right="0.75" top="1" bottom="1" header="0" footer="0"/>
  <pageSetup horizontalDpi="600" verticalDpi="600" orientation="portrait" scale="74" r:id="rId1"/>
  <rowBreaks count="1" manualBreakCount="1">
    <brk id="84" min="1" max="21" man="1"/>
  </rowBreaks>
</worksheet>
</file>

<file path=xl/worksheets/sheet19.xml><?xml version="1.0" encoding="utf-8"?>
<worksheet xmlns="http://schemas.openxmlformats.org/spreadsheetml/2006/main" xmlns:r="http://schemas.openxmlformats.org/officeDocument/2006/relationships">
  <dimension ref="A1:O201"/>
  <sheetViews>
    <sheetView zoomScale="75" zoomScaleNormal="75" workbookViewId="0" topLeftCell="A1">
      <selection activeCell="A1" sqref="A1"/>
    </sheetView>
  </sheetViews>
  <sheetFormatPr defaultColWidth="11.421875" defaultRowHeight="12.75"/>
  <cols>
    <col min="1" max="1" width="2.140625" style="366" customWidth="1"/>
    <col min="2" max="4" width="3.7109375" style="366" customWidth="1"/>
    <col min="5" max="7" width="6.7109375" style="366" customWidth="1"/>
    <col min="8" max="8" width="17.7109375" style="366" customWidth="1"/>
    <col min="9" max="9" width="1.7109375" style="366" customWidth="1"/>
    <col min="10" max="10" width="11.7109375" style="367" customWidth="1"/>
    <col min="11" max="13" width="11.7109375" style="368" customWidth="1"/>
    <col min="14" max="15" width="11.7109375" style="367" customWidth="1"/>
    <col min="16" max="16384" width="11.421875" style="170" customWidth="1"/>
  </cols>
  <sheetData>
    <row r="1" spans="2:15" s="343" customFormat="1" ht="15" customHeight="1">
      <c r="B1" s="156" t="s">
        <v>729</v>
      </c>
      <c r="L1" s="309"/>
      <c r="M1" s="309"/>
      <c r="N1" s="344"/>
      <c r="O1" s="176"/>
    </row>
    <row r="2" spans="2:15" s="168" customFormat="1" ht="12.75" customHeight="1">
      <c r="B2" s="345" t="s">
        <v>717</v>
      </c>
      <c r="C2" s="346"/>
      <c r="D2" s="346"/>
      <c r="E2" s="346"/>
      <c r="F2" s="346"/>
      <c r="G2" s="346"/>
      <c r="H2" s="346"/>
      <c r="I2" s="346"/>
      <c r="J2" s="346"/>
      <c r="K2" s="346"/>
      <c r="L2" s="346"/>
      <c r="M2" s="346"/>
      <c r="N2" s="346"/>
      <c r="O2" s="347"/>
    </row>
    <row r="3" spans="2:15" s="343" customFormat="1" ht="12" customHeight="1">
      <c r="B3" s="348" t="s">
        <v>0</v>
      </c>
      <c r="C3" s="349"/>
      <c r="D3" s="349"/>
      <c r="E3" s="349"/>
      <c r="F3" s="349"/>
      <c r="G3" s="349"/>
      <c r="H3" s="349"/>
      <c r="I3" s="349"/>
      <c r="J3" s="349"/>
      <c r="K3" s="349"/>
      <c r="L3" s="349"/>
      <c r="M3" s="349"/>
      <c r="N3" s="349"/>
      <c r="O3" s="350"/>
    </row>
    <row r="4" spans="2:15" s="186" customFormat="1" ht="12" customHeight="1">
      <c r="B4" s="176"/>
      <c r="C4" s="177"/>
      <c r="D4" s="177"/>
      <c r="E4" s="177"/>
      <c r="F4" s="177"/>
      <c r="G4" s="177"/>
      <c r="H4" s="177"/>
      <c r="I4" s="177"/>
      <c r="J4" s="177"/>
      <c r="K4" s="178"/>
      <c r="L4" s="178"/>
      <c r="M4" s="178"/>
      <c r="N4" s="178"/>
      <c r="O4" s="312"/>
    </row>
    <row r="5" spans="2:15" s="186" customFormat="1" ht="9" customHeight="1">
      <c r="B5" s="313"/>
      <c r="C5" s="174"/>
      <c r="D5" s="174"/>
      <c r="E5" s="174"/>
      <c r="F5" s="174"/>
      <c r="G5" s="174"/>
      <c r="H5" s="174"/>
      <c r="I5" s="174"/>
      <c r="J5" s="174"/>
      <c r="K5" s="314" t="s">
        <v>562</v>
      </c>
      <c r="L5" s="314"/>
      <c r="M5" s="314"/>
      <c r="N5" s="314"/>
      <c r="O5" s="175"/>
    </row>
    <row r="6" spans="6:15" s="186" customFormat="1" ht="23.25" customHeight="1">
      <c r="F6" s="181"/>
      <c r="G6" s="181"/>
      <c r="H6" s="181"/>
      <c r="I6" s="181"/>
      <c r="J6" s="315"/>
      <c r="K6" s="316" t="s">
        <v>590</v>
      </c>
      <c r="L6" s="317"/>
      <c r="M6" s="317"/>
      <c r="N6" s="317"/>
      <c r="O6" s="318"/>
    </row>
    <row r="7" spans="2:15" s="186" customFormat="1" ht="16.5" customHeight="1">
      <c r="B7" s="172" t="s">
        <v>1</v>
      </c>
      <c r="C7" s="176"/>
      <c r="D7" s="176"/>
      <c r="E7" s="176"/>
      <c r="F7" s="180"/>
      <c r="G7" s="180"/>
      <c r="H7" s="180"/>
      <c r="I7" s="180"/>
      <c r="J7" s="319"/>
      <c r="K7" s="320" t="s">
        <v>563</v>
      </c>
      <c r="L7" s="321" t="s">
        <v>682</v>
      </c>
      <c r="M7" s="321" t="s">
        <v>683</v>
      </c>
      <c r="N7" s="320" t="s">
        <v>684</v>
      </c>
      <c r="O7" s="180"/>
    </row>
    <row r="8" spans="6:15" s="172" customFormat="1" ht="12" customHeight="1">
      <c r="F8" s="173"/>
      <c r="G8" s="173"/>
      <c r="H8" s="173"/>
      <c r="I8" s="322"/>
      <c r="J8" s="369" t="s">
        <v>688</v>
      </c>
      <c r="K8" s="323"/>
      <c r="L8" s="325" t="s">
        <v>685</v>
      </c>
      <c r="M8" s="325" t="s">
        <v>686</v>
      </c>
      <c r="N8" s="325" t="s">
        <v>687</v>
      </c>
      <c r="O8" s="172" t="s">
        <v>720</v>
      </c>
    </row>
    <row r="9" spans="2:15" s="186" customFormat="1" ht="9" customHeight="1">
      <c r="B9" s="206"/>
      <c r="C9" s="206"/>
      <c r="D9" s="206"/>
      <c r="E9" s="206"/>
      <c r="F9" s="326"/>
      <c r="G9" s="326"/>
      <c r="H9" s="326"/>
      <c r="I9" s="326"/>
      <c r="J9" s="326"/>
      <c r="K9" s="326"/>
      <c r="L9" s="326"/>
      <c r="M9" s="326"/>
      <c r="N9" s="326"/>
      <c r="O9" s="326"/>
    </row>
    <row r="10" spans="6:15" s="176" customFormat="1" ht="12" customHeight="1">
      <c r="F10" s="180"/>
      <c r="G10" s="180"/>
      <c r="H10" s="180"/>
      <c r="I10" s="181"/>
      <c r="J10" s="181"/>
      <c r="K10" s="181"/>
      <c r="L10" s="181"/>
      <c r="M10" s="181"/>
      <c r="N10" s="181"/>
      <c r="O10" s="181"/>
    </row>
    <row r="11" spans="2:15" s="351" customFormat="1" ht="12" customHeight="1">
      <c r="B11" s="171" t="s">
        <v>146</v>
      </c>
      <c r="C11" s="311"/>
      <c r="D11" s="171"/>
      <c r="E11" s="171"/>
      <c r="F11" s="327"/>
      <c r="G11" s="327"/>
      <c r="H11" s="327"/>
      <c r="J11" s="181">
        <v>-6057.873152000655</v>
      </c>
      <c r="K11" s="181">
        <v>1917.394007792478</v>
      </c>
      <c r="L11" s="181">
        <v>916.8941831056909</v>
      </c>
      <c r="M11" s="181">
        <v>-80.18467385264557</v>
      </c>
      <c r="N11" s="181">
        <v>190.70568716170004</v>
      </c>
      <c r="O11" s="181">
        <v>-3113.0373079166166</v>
      </c>
    </row>
    <row r="12" spans="2:15" s="351" customFormat="1" ht="12" customHeight="1">
      <c r="B12" s="339"/>
      <c r="C12" s="339"/>
      <c r="D12" s="339"/>
      <c r="E12" s="339"/>
      <c r="F12" s="339"/>
      <c r="G12" s="339"/>
      <c r="H12" s="327"/>
      <c r="J12" s="173"/>
      <c r="K12" s="173"/>
      <c r="L12" s="173"/>
      <c r="M12" s="173"/>
      <c r="N12" s="173"/>
      <c r="O12" s="173"/>
    </row>
    <row r="13" spans="2:15" s="351" customFormat="1" ht="12" customHeight="1">
      <c r="B13" s="339" t="s">
        <v>579</v>
      </c>
      <c r="C13" s="339"/>
      <c r="D13" s="339"/>
      <c r="E13" s="339"/>
      <c r="F13" s="339"/>
      <c r="G13" s="339"/>
      <c r="H13" s="327"/>
      <c r="J13" s="173">
        <v>142560.63528843332</v>
      </c>
      <c r="K13" s="173">
        <v>13008.815393801004</v>
      </c>
      <c r="L13" s="173">
        <v>4239.361486816278</v>
      </c>
      <c r="M13" s="173">
        <v>6334.537071563183</v>
      </c>
      <c r="N13" s="173">
        <v>235.00725219546138</v>
      </c>
      <c r="O13" s="173">
        <v>166378.35649280925</v>
      </c>
    </row>
    <row r="14" spans="2:15" s="351" customFormat="1" ht="12" customHeight="1">
      <c r="B14" s="339"/>
      <c r="C14" s="339"/>
      <c r="D14" s="339"/>
      <c r="E14" s="339"/>
      <c r="F14" s="339"/>
      <c r="G14" s="339"/>
      <c r="H14" s="339"/>
      <c r="J14" s="352"/>
      <c r="K14" s="352"/>
      <c r="L14" s="352"/>
      <c r="M14" s="352"/>
      <c r="N14" s="352"/>
      <c r="O14" s="352"/>
    </row>
    <row r="15" spans="2:15" s="353" customFormat="1" ht="12" customHeight="1">
      <c r="B15" s="354" t="s">
        <v>567</v>
      </c>
      <c r="C15" s="354"/>
      <c r="D15" s="354"/>
      <c r="E15" s="354"/>
      <c r="F15" s="355"/>
      <c r="G15" s="355"/>
      <c r="H15" s="354"/>
      <c r="J15" s="356">
        <v>18144.45326943</v>
      </c>
      <c r="K15" s="356">
        <v>-1629.9991012137134</v>
      </c>
      <c r="L15" s="356">
        <v>122.2116539859772</v>
      </c>
      <c r="M15" s="356">
        <v>523.9474158877339</v>
      </c>
      <c r="N15" s="356">
        <v>-0.006564369998613984</v>
      </c>
      <c r="O15" s="356">
        <v>17160.60667372</v>
      </c>
    </row>
    <row r="16" spans="2:15" s="351" customFormat="1" ht="12" customHeight="1">
      <c r="B16" s="339"/>
      <c r="C16" s="339"/>
      <c r="D16" s="339"/>
      <c r="E16" s="340" t="s">
        <v>130</v>
      </c>
      <c r="F16" s="339"/>
      <c r="G16" s="339"/>
      <c r="H16" s="340"/>
      <c r="J16" s="352">
        <v>17896.50526943</v>
      </c>
      <c r="K16" s="352">
        <v>-1629.9991012137134</v>
      </c>
      <c r="L16" s="352">
        <v>122.2116539859772</v>
      </c>
      <c r="M16" s="352">
        <v>521.3934158877339</v>
      </c>
      <c r="N16" s="352">
        <v>-0.006564369998613984</v>
      </c>
      <c r="O16" s="352">
        <v>16910.10467372</v>
      </c>
    </row>
    <row r="17" spans="2:15" s="351" customFormat="1" ht="12" customHeight="1">
      <c r="B17" s="339"/>
      <c r="C17" s="339"/>
      <c r="D17" s="339"/>
      <c r="E17" s="339"/>
      <c r="F17" s="340" t="s">
        <v>69</v>
      </c>
      <c r="G17" s="340"/>
      <c r="H17" s="340"/>
      <c r="J17" s="352">
        <v>17676.8999697</v>
      </c>
      <c r="K17" s="352">
        <v>-1618.5906562252117</v>
      </c>
      <c r="L17" s="352">
        <v>122.2116539859772</v>
      </c>
      <c r="M17" s="352">
        <v>514.7375237192321</v>
      </c>
      <c r="N17" s="352">
        <v>-0.006564369999978226</v>
      </c>
      <c r="O17" s="352">
        <v>16695.25192681</v>
      </c>
    </row>
    <row r="18" spans="2:15" s="351" customFormat="1" ht="12" customHeight="1">
      <c r="B18" s="339"/>
      <c r="C18" s="339"/>
      <c r="D18" s="339"/>
      <c r="E18" s="339"/>
      <c r="F18" s="340" t="s">
        <v>53</v>
      </c>
      <c r="G18" s="340"/>
      <c r="H18" s="340"/>
      <c r="J18" s="352">
        <v>219.6052997299994</v>
      </c>
      <c r="K18" s="352">
        <v>-11.408444988501742</v>
      </c>
      <c r="L18" s="352">
        <v>0</v>
      </c>
      <c r="M18" s="352">
        <v>6.65589216850185</v>
      </c>
      <c r="N18" s="352">
        <v>1.3642420526593924E-12</v>
      </c>
      <c r="O18" s="352">
        <v>214.85274691000086</v>
      </c>
    </row>
    <row r="19" spans="2:15" s="351" customFormat="1" ht="12" customHeight="1">
      <c r="B19" s="339"/>
      <c r="C19" s="339"/>
      <c r="D19" s="339"/>
      <c r="E19" s="340" t="s">
        <v>580</v>
      </c>
      <c r="F19" s="339"/>
      <c r="G19" s="339"/>
      <c r="H19" s="340"/>
      <c r="J19" s="352">
        <v>247.94799999999998</v>
      </c>
      <c r="K19" s="352">
        <v>0</v>
      </c>
      <c r="L19" s="352">
        <v>0</v>
      </c>
      <c r="M19" s="352">
        <v>2.5540000000000296</v>
      </c>
      <c r="N19" s="352">
        <v>0</v>
      </c>
      <c r="O19" s="352">
        <v>250.502</v>
      </c>
    </row>
    <row r="20" spans="2:15" s="353" customFormat="1" ht="12" customHeight="1">
      <c r="B20" s="355" t="s">
        <v>570</v>
      </c>
      <c r="C20" s="355"/>
      <c r="D20" s="355"/>
      <c r="E20" s="354"/>
      <c r="F20" s="355"/>
      <c r="G20" s="355"/>
      <c r="H20" s="354"/>
      <c r="J20" s="356">
        <v>16913.51375389324</v>
      </c>
      <c r="K20" s="356">
        <v>4441.350545663524</v>
      </c>
      <c r="L20" s="356">
        <v>186.4975947867593</v>
      </c>
      <c r="M20" s="356">
        <v>274</v>
      </c>
      <c r="N20" s="356">
        <v>180.15785233032776</v>
      </c>
      <c r="O20" s="356">
        <v>21995.51974667385</v>
      </c>
    </row>
    <row r="21" spans="2:15" s="351" customFormat="1" ht="12" customHeight="1">
      <c r="B21" s="339"/>
      <c r="C21" s="339"/>
      <c r="D21" s="339" t="s">
        <v>571</v>
      </c>
      <c r="E21" s="340"/>
      <c r="F21" s="339"/>
      <c r="G21" s="339"/>
      <c r="H21" s="340"/>
      <c r="J21" s="352">
        <v>14760.248753893238</v>
      </c>
      <c r="K21" s="352">
        <v>4030.7236513199996</v>
      </c>
      <c r="L21" s="352">
        <v>186.4975947867593</v>
      </c>
      <c r="M21" s="352">
        <v>274</v>
      </c>
      <c r="N21" s="352">
        <v>0</v>
      </c>
      <c r="O21" s="352">
        <v>19251.47</v>
      </c>
    </row>
    <row r="22" spans="2:15" s="351" customFormat="1" ht="12" customHeight="1">
      <c r="B22" s="339"/>
      <c r="C22" s="339"/>
      <c r="D22" s="340"/>
      <c r="E22" s="340" t="s">
        <v>120</v>
      </c>
      <c r="F22" s="339"/>
      <c r="G22" s="339"/>
      <c r="H22" s="340"/>
      <c r="J22" s="352">
        <v>0</v>
      </c>
      <c r="K22" s="352">
        <v>0</v>
      </c>
      <c r="L22" s="352">
        <v>0</v>
      </c>
      <c r="M22" s="352">
        <v>0</v>
      </c>
      <c r="N22" s="352">
        <v>0</v>
      </c>
      <c r="O22" s="352">
        <v>0</v>
      </c>
    </row>
    <row r="23" spans="2:15" s="351" customFormat="1" ht="12" customHeight="1">
      <c r="B23" s="339"/>
      <c r="C23" s="339"/>
      <c r="D23" s="340"/>
      <c r="E23" s="340" t="s">
        <v>74</v>
      </c>
      <c r="F23" s="339"/>
      <c r="G23" s="339"/>
      <c r="H23" s="340"/>
      <c r="J23" s="352">
        <v>10858.563535651228</v>
      </c>
      <c r="K23" s="352">
        <v>1573.9522821299995</v>
      </c>
      <c r="L23" s="352">
        <v>168.9961584987687</v>
      </c>
      <c r="M23" s="352">
        <v>254</v>
      </c>
      <c r="N23" s="352">
        <v>0</v>
      </c>
      <c r="O23" s="352">
        <v>12855.511976279997</v>
      </c>
    </row>
    <row r="24" spans="2:15" s="351" customFormat="1" ht="12" customHeight="1">
      <c r="B24" s="339"/>
      <c r="C24" s="339"/>
      <c r="D24" s="339"/>
      <c r="E24" s="340" t="s">
        <v>387</v>
      </c>
      <c r="F24" s="339"/>
      <c r="G24" s="339"/>
      <c r="H24" s="340"/>
      <c r="J24" s="352">
        <v>0</v>
      </c>
      <c r="K24" s="352">
        <v>0</v>
      </c>
      <c r="L24" s="352">
        <v>0</v>
      </c>
      <c r="M24" s="352">
        <v>0</v>
      </c>
      <c r="N24" s="352">
        <v>0</v>
      </c>
      <c r="O24" s="352">
        <v>0</v>
      </c>
    </row>
    <row r="25" spans="2:15" s="351" customFormat="1" ht="12" customHeight="1">
      <c r="B25" s="339"/>
      <c r="C25" s="339"/>
      <c r="D25" s="339"/>
      <c r="E25" s="340" t="s">
        <v>76</v>
      </c>
      <c r="F25" s="339"/>
      <c r="G25" s="339"/>
      <c r="H25" s="340"/>
      <c r="J25" s="352">
        <v>3901.68521824201</v>
      </c>
      <c r="K25" s="352">
        <v>2456.77136919</v>
      </c>
      <c r="L25" s="352">
        <v>17.5014362879906</v>
      </c>
      <c r="M25" s="352">
        <v>20</v>
      </c>
      <c r="N25" s="352">
        <v>0</v>
      </c>
      <c r="O25" s="352">
        <v>6395.95802372</v>
      </c>
    </row>
    <row r="26" spans="2:15" s="351" customFormat="1" ht="12" customHeight="1">
      <c r="B26" s="339"/>
      <c r="C26" s="339"/>
      <c r="D26" s="339" t="s">
        <v>572</v>
      </c>
      <c r="E26" s="340"/>
      <c r="F26" s="339"/>
      <c r="G26" s="339"/>
      <c r="H26" s="340"/>
      <c r="J26" s="352">
        <v>2153.265</v>
      </c>
      <c r="K26" s="352">
        <v>410.6268943435242</v>
      </c>
      <c r="L26" s="352">
        <v>0</v>
      </c>
      <c r="M26" s="352">
        <v>0</v>
      </c>
      <c r="N26" s="352">
        <v>180.15785233032776</v>
      </c>
      <c r="O26" s="352">
        <v>2744.0497466738516</v>
      </c>
    </row>
    <row r="27" spans="2:15" s="351" customFormat="1" ht="12" customHeight="1">
      <c r="B27" s="339"/>
      <c r="C27" s="339"/>
      <c r="D27" s="339"/>
      <c r="E27" s="340" t="s">
        <v>120</v>
      </c>
      <c r="F27" s="339"/>
      <c r="G27" s="339"/>
      <c r="H27" s="340"/>
      <c r="J27" s="352"/>
      <c r="K27" s="352"/>
      <c r="L27" s="352"/>
      <c r="M27" s="352"/>
      <c r="N27" s="352"/>
      <c r="O27" s="352"/>
    </row>
    <row r="28" spans="2:15" s="351" customFormat="1" ht="12" customHeight="1">
      <c r="B28" s="339"/>
      <c r="C28" s="339"/>
      <c r="D28" s="339"/>
      <c r="E28" s="340" t="s">
        <v>74</v>
      </c>
      <c r="F28" s="339"/>
      <c r="G28" s="339"/>
      <c r="H28" s="340"/>
      <c r="J28" s="352"/>
      <c r="K28" s="352"/>
      <c r="L28" s="352"/>
      <c r="M28" s="352"/>
      <c r="N28" s="352"/>
      <c r="O28" s="352"/>
    </row>
    <row r="29" spans="2:15" s="351" customFormat="1" ht="12" customHeight="1">
      <c r="B29" s="339"/>
      <c r="C29" s="339"/>
      <c r="D29" s="339"/>
      <c r="E29" s="340" t="s">
        <v>387</v>
      </c>
      <c r="F29" s="339"/>
      <c r="G29" s="339"/>
      <c r="H29" s="340"/>
      <c r="J29" s="352"/>
      <c r="K29" s="352">
        <v>-180.15785233032776</v>
      </c>
      <c r="L29" s="352">
        <v>0</v>
      </c>
      <c r="M29" s="352">
        <v>0</v>
      </c>
      <c r="N29" s="352">
        <v>180.15785233032776</v>
      </c>
      <c r="O29" s="352"/>
    </row>
    <row r="30" spans="2:15" s="351" customFormat="1" ht="12" customHeight="1">
      <c r="B30" s="339"/>
      <c r="C30" s="339"/>
      <c r="D30" s="339"/>
      <c r="E30" s="340" t="s">
        <v>76</v>
      </c>
      <c r="F30" s="339"/>
      <c r="G30" s="339"/>
      <c r="H30" s="340"/>
      <c r="J30" s="352">
        <v>2153.265</v>
      </c>
      <c r="K30" s="352">
        <v>590.7847466738519</v>
      </c>
      <c r="L30" s="352">
        <v>0</v>
      </c>
      <c r="M30" s="352">
        <v>0</v>
      </c>
      <c r="N30" s="352">
        <v>0</v>
      </c>
      <c r="O30" s="352">
        <v>2744.0497466738516</v>
      </c>
    </row>
    <row r="31" spans="2:15" s="351" customFormat="1" ht="12" customHeight="1">
      <c r="B31" s="340"/>
      <c r="C31" s="340"/>
      <c r="D31" s="340"/>
      <c r="E31" s="340"/>
      <c r="F31" s="339" t="s">
        <v>21</v>
      </c>
      <c r="G31" s="339"/>
      <c r="H31" s="340"/>
      <c r="J31" s="352">
        <v>1087.3</v>
      </c>
      <c r="K31" s="352">
        <v>-290.4352533261482</v>
      </c>
      <c r="L31" s="352">
        <v>0</v>
      </c>
      <c r="M31" s="352">
        <v>0</v>
      </c>
      <c r="N31" s="352">
        <v>0</v>
      </c>
      <c r="O31" s="352">
        <v>796.8647466738518</v>
      </c>
    </row>
    <row r="32" spans="2:15" s="351" customFormat="1" ht="12" customHeight="1">
      <c r="B32" s="339"/>
      <c r="C32" s="339"/>
      <c r="D32" s="339"/>
      <c r="E32" s="340"/>
      <c r="F32" s="339" t="s">
        <v>70</v>
      </c>
      <c r="G32" s="339"/>
      <c r="H32" s="340"/>
      <c r="J32" s="352">
        <v>1065.965</v>
      </c>
      <c r="K32" s="352">
        <v>881.22</v>
      </c>
      <c r="L32" s="352">
        <v>0</v>
      </c>
      <c r="M32" s="352">
        <v>0</v>
      </c>
      <c r="N32" s="352">
        <v>0</v>
      </c>
      <c r="O32" s="352">
        <v>1947.185</v>
      </c>
    </row>
    <row r="33" spans="2:15" s="353" customFormat="1" ht="12" customHeight="1">
      <c r="B33" s="355" t="s">
        <v>573</v>
      </c>
      <c r="C33" s="355"/>
      <c r="D33" s="355"/>
      <c r="E33" s="354"/>
      <c r="F33" s="355"/>
      <c r="G33" s="355"/>
      <c r="H33" s="354"/>
      <c r="J33" s="356">
        <v>4835.758371999999</v>
      </c>
      <c r="K33" s="356">
        <v>-108.11239054750376</v>
      </c>
      <c r="L33" s="356">
        <v>328.2533985797046</v>
      </c>
      <c r="M33" s="356">
        <v>1598.3994692763006</v>
      </c>
      <c r="N33" s="356">
        <v>0.035034000000383536</v>
      </c>
      <c r="O33" s="356">
        <v>6654.333883308502</v>
      </c>
    </row>
    <row r="34" spans="2:15" s="351" customFormat="1" ht="12" customHeight="1">
      <c r="B34" s="339"/>
      <c r="C34" s="339"/>
      <c r="D34" s="339"/>
      <c r="E34" s="340" t="s">
        <v>120</v>
      </c>
      <c r="F34" s="339"/>
      <c r="G34" s="339"/>
      <c r="H34" s="340"/>
      <c r="J34" s="352">
        <v>66.584403</v>
      </c>
      <c r="K34" s="352">
        <v>-4.6085139999999996</v>
      </c>
      <c r="L34" s="352">
        <v>2.453351</v>
      </c>
      <c r="M34" s="352">
        <v>0</v>
      </c>
      <c r="N34" s="352">
        <v>-2.220446049250313E-15</v>
      </c>
      <c r="O34" s="352">
        <v>64.42924</v>
      </c>
    </row>
    <row r="35" spans="2:15" s="351" customFormat="1" ht="12" customHeight="1">
      <c r="B35" s="339"/>
      <c r="C35" s="339"/>
      <c r="D35" s="339"/>
      <c r="E35" s="340" t="s">
        <v>74</v>
      </c>
      <c r="F35" s="339"/>
      <c r="G35" s="339"/>
      <c r="H35" s="340"/>
      <c r="J35" s="352">
        <v>303.18820400000004</v>
      </c>
      <c r="K35" s="352">
        <v>84.6446158485012</v>
      </c>
      <c r="L35" s="352">
        <v>19.6351114</v>
      </c>
      <c r="M35" s="352">
        <v>20.6397736</v>
      </c>
      <c r="N35" s="352">
        <v>1.4210854715202004E-14</v>
      </c>
      <c r="O35" s="352">
        <v>428.1077048485012</v>
      </c>
    </row>
    <row r="36" spans="2:15" s="351" customFormat="1" ht="12" customHeight="1">
      <c r="B36" s="339"/>
      <c r="C36" s="339"/>
      <c r="D36" s="339"/>
      <c r="E36" s="340"/>
      <c r="F36" s="339" t="s">
        <v>473</v>
      </c>
      <c r="G36" s="339"/>
      <c r="H36" s="340"/>
      <c r="J36" s="352">
        <v>39.167025</v>
      </c>
      <c r="K36" s="352">
        <v>-0.025876999999999997</v>
      </c>
      <c r="L36" s="352">
        <v>3.4658424</v>
      </c>
      <c r="M36" s="352">
        <v>19.6397736</v>
      </c>
      <c r="N36" s="352">
        <v>0</v>
      </c>
      <c r="O36" s="352">
        <v>62.246764</v>
      </c>
    </row>
    <row r="37" spans="2:15" s="351" customFormat="1" ht="12" customHeight="1">
      <c r="B37" s="339"/>
      <c r="C37" s="339"/>
      <c r="D37" s="339"/>
      <c r="E37" s="340"/>
      <c r="F37" s="339" t="s">
        <v>165</v>
      </c>
      <c r="G37" s="339"/>
      <c r="H37" s="340"/>
      <c r="J37" s="352">
        <v>264.021179</v>
      </c>
      <c r="K37" s="352">
        <v>84.6704928485012</v>
      </c>
      <c r="L37" s="352">
        <v>16.169269</v>
      </c>
      <c r="M37" s="352">
        <v>1</v>
      </c>
      <c r="N37" s="352">
        <v>1.4210854715202004E-14</v>
      </c>
      <c r="O37" s="352">
        <v>365.86094084850123</v>
      </c>
    </row>
    <row r="38" spans="2:15" s="351" customFormat="1" ht="12" customHeight="1">
      <c r="B38" s="339"/>
      <c r="C38" s="339"/>
      <c r="D38" s="339"/>
      <c r="E38" s="340" t="s">
        <v>387</v>
      </c>
      <c r="F38" s="339"/>
      <c r="G38" s="339"/>
      <c r="H38" s="340"/>
      <c r="J38" s="352">
        <v>676.9697749999995</v>
      </c>
      <c r="K38" s="352">
        <v>-1273.7500173960048</v>
      </c>
      <c r="L38" s="352">
        <v>306.16493617970457</v>
      </c>
      <c r="M38" s="352">
        <v>1564.6216166763006</v>
      </c>
      <c r="N38" s="352">
        <v>0</v>
      </c>
      <c r="O38" s="352">
        <v>1274.00631046</v>
      </c>
    </row>
    <row r="39" spans="2:15" s="351" customFormat="1" ht="12" customHeight="1">
      <c r="B39" s="339"/>
      <c r="C39" s="339"/>
      <c r="D39" s="339"/>
      <c r="E39" s="340" t="s">
        <v>76</v>
      </c>
      <c r="F39" s="339"/>
      <c r="G39" s="339"/>
      <c r="H39" s="340"/>
      <c r="J39" s="352">
        <v>3789.01599</v>
      </c>
      <c r="K39" s="352">
        <v>1085.6015249999998</v>
      </c>
      <c r="L39" s="352">
        <v>0</v>
      </c>
      <c r="M39" s="352">
        <v>13.138079</v>
      </c>
      <c r="N39" s="352">
        <v>0.035034000000371546</v>
      </c>
      <c r="O39" s="352">
        <v>4887.790628000001</v>
      </c>
    </row>
    <row r="40" spans="2:15" s="351" customFormat="1" ht="12" customHeight="1">
      <c r="B40" s="339"/>
      <c r="C40" s="339"/>
      <c r="D40" s="339"/>
      <c r="E40" s="340"/>
      <c r="F40" s="339" t="s">
        <v>22</v>
      </c>
      <c r="G40" s="339"/>
      <c r="H40" s="357"/>
      <c r="J40" s="352">
        <v>1443.013773</v>
      </c>
      <c r="K40" s="352">
        <v>262.86138799999986</v>
      </c>
      <c r="L40" s="352">
        <v>0</v>
      </c>
      <c r="M40" s="352">
        <v>0.3</v>
      </c>
      <c r="N40" s="352">
        <v>0.003847000000331502</v>
      </c>
      <c r="O40" s="352">
        <v>1706.179008</v>
      </c>
    </row>
    <row r="41" spans="2:15" s="351" customFormat="1" ht="12" customHeight="1">
      <c r="B41" s="339"/>
      <c r="C41" s="339"/>
      <c r="D41" s="339"/>
      <c r="E41" s="340"/>
      <c r="F41" s="339" t="s">
        <v>568</v>
      </c>
      <c r="G41" s="339"/>
      <c r="H41" s="357"/>
      <c r="J41" s="352">
        <v>1051.1580483416024</v>
      </c>
      <c r="K41" s="352">
        <v>135.36313365000066</v>
      </c>
      <c r="L41" s="352">
        <v>0</v>
      </c>
      <c r="M41" s="352">
        <v>0.6</v>
      </c>
      <c r="N41" s="352">
        <v>-0.016597612360533254</v>
      </c>
      <c r="O41" s="352">
        <v>1187.1045843792424</v>
      </c>
    </row>
    <row r="42" spans="2:15" s="351" customFormat="1" ht="12" customHeight="1">
      <c r="B42" s="340"/>
      <c r="C42" s="340"/>
      <c r="D42" s="340"/>
      <c r="E42" s="340"/>
      <c r="F42" s="339" t="s">
        <v>569</v>
      </c>
      <c r="G42" s="339"/>
      <c r="H42" s="340"/>
      <c r="J42" s="352">
        <v>391.8557246583975</v>
      </c>
      <c r="K42" s="352">
        <v>127.4982543499992</v>
      </c>
      <c r="L42" s="352">
        <v>0</v>
      </c>
      <c r="M42" s="352">
        <v>-0.3</v>
      </c>
      <c r="N42" s="352">
        <v>0.020444612360864756</v>
      </c>
      <c r="O42" s="352">
        <v>519.0744236207576</v>
      </c>
    </row>
    <row r="43" spans="2:15" s="351" customFormat="1" ht="12" customHeight="1">
      <c r="B43" s="339"/>
      <c r="C43" s="339"/>
      <c r="D43" s="339"/>
      <c r="E43" s="339"/>
      <c r="F43" s="339" t="s">
        <v>70</v>
      </c>
      <c r="G43" s="339"/>
      <c r="H43" s="340"/>
      <c r="J43" s="352">
        <v>2346.002217</v>
      </c>
      <c r="K43" s="352">
        <v>822.7401369999999</v>
      </c>
      <c r="L43" s="352">
        <v>0</v>
      </c>
      <c r="M43" s="352">
        <v>12.838078999999999</v>
      </c>
      <c r="N43" s="352">
        <v>0.031187000000040044</v>
      </c>
      <c r="O43" s="352">
        <v>3181.61162</v>
      </c>
    </row>
    <row r="44" spans="2:15" s="353" customFormat="1" ht="12" customHeight="1">
      <c r="B44" s="355" t="s">
        <v>574</v>
      </c>
      <c r="C44" s="355"/>
      <c r="D44" s="355"/>
      <c r="E44" s="355"/>
      <c r="F44" s="355"/>
      <c r="G44" s="355"/>
      <c r="H44" s="354"/>
      <c r="J44" s="356">
        <v>102666.90989311007</v>
      </c>
      <c r="K44" s="356">
        <v>10305.576339898696</v>
      </c>
      <c r="L44" s="356">
        <v>3602.3988394638363</v>
      </c>
      <c r="M44" s="356">
        <v>3938.190186399149</v>
      </c>
      <c r="N44" s="356">
        <v>54.82093023513183</v>
      </c>
      <c r="O44" s="356">
        <v>120567.8961891069</v>
      </c>
    </row>
    <row r="45" spans="2:15" s="351" customFormat="1" ht="12" customHeight="1">
      <c r="B45" s="339"/>
      <c r="C45" s="339"/>
      <c r="D45" s="339" t="s">
        <v>581</v>
      </c>
      <c r="E45" s="340"/>
      <c r="F45" s="339"/>
      <c r="G45" s="339"/>
      <c r="H45" s="340"/>
      <c r="J45" s="352">
        <v>40144.097370243246</v>
      </c>
      <c r="K45" s="352">
        <v>4269.374626372946</v>
      </c>
      <c r="L45" s="352">
        <v>1531.5158511165696</v>
      </c>
      <c r="M45" s="352">
        <v>2555.5704006301485</v>
      </c>
      <c r="N45" s="352">
        <v>54.82093023513183</v>
      </c>
      <c r="O45" s="352">
        <v>48555.37917859804</v>
      </c>
    </row>
    <row r="46" spans="2:15" s="351" customFormat="1" ht="12" customHeight="1">
      <c r="B46" s="339"/>
      <c r="C46" s="339"/>
      <c r="D46" s="339" t="s">
        <v>582</v>
      </c>
      <c r="E46" s="340"/>
      <c r="F46" s="339"/>
      <c r="G46" s="339"/>
      <c r="H46" s="340"/>
      <c r="J46" s="352">
        <v>32939.391199908096</v>
      </c>
      <c r="K46" s="352">
        <v>3256.489068376347</v>
      </c>
      <c r="L46" s="352">
        <v>931.6258511165696</v>
      </c>
      <c r="M46" s="352">
        <v>2370.3904006301486</v>
      </c>
      <c r="N46" s="352">
        <v>54.54549512884033</v>
      </c>
      <c r="O46" s="352">
        <v>39552.44201516</v>
      </c>
    </row>
    <row r="47" spans="2:15" s="351" customFormat="1" ht="12" customHeight="1">
      <c r="B47" s="339"/>
      <c r="C47" s="339"/>
      <c r="D47" s="339"/>
      <c r="E47" s="340" t="s">
        <v>583</v>
      </c>
      <c r="F47" s="339"/>
      <c r="G47" s="339"/>
      <c r="H47" s="340"/>
      <c r="J47" s="352">
        <v>0</v>
      </c>
      <c r="K47" s="352">
        <v>0</v>
      </c>
      <c r="L47" s="352">
        <v>0</v>
      </c>
      <c r="M47" s="352">
        <v>0</v>
      </c>
      <c r="N47" s="352">
        <v>0</v>
      </c>
      <c r="O47" s="352">
        <v>0</v>
      </c>
    </row>
    <row r="48" spans="2:15" s="351" customFormat="1" ht="12" customHeight="1">
      <c r="B48" s="339"/>
      <c r="C48" s="339"/>
      <c r="D48" s="339"/>
      <c r="E48" s="340" t="s">
        <v>584</v>
      </c>
      <c r="F48" s="339"/>
      <c r="G48" s="339"/>
      <c r="H48" s="340"/>
      <c r="J48" s="352">
        <v>32896.34607106252</v>
      </c>
      <c r="K48" s="352">
        <v>3256.591309275187</v>
      </c>
      <c r="L48" s="352">
        <v>940.9858511165696</v>
      </c>
      <c r="M48" s="352">
        <v>2348.276768545724</v>
      </c>
      <c r="N48" s="352">
        <v>0</v>
      </c>
      <c r="O48" s="352">
        <v>39442.2</v>
      </c>
    </row>
    <row r="49" spans="2:15" s="351" customFormat="1" ht="12" customHeight="1">
      <c r="B49" s="339"/>
      <c r="C49" s="339"/>
      <c r="D49" s="339"/>
      <c r="E49" s="340"/>
      <c r="F49" s="339" t="s">
        <v>473</v>
      </c>
      <c r="G49" s="339"/>
      <c r="H49" s="340"/>
      <c r="J49" s="352">
        <v>32763.863935390804</v>
      </c>
      <c r="K49" s="352">
        <v>3057.164571705187</v>
      </c>
      <c r="L49" s="352">
        <v>972.5548929040087</v>
      </c>
      <c r="M49" s="352">
        <v>2348.5266</v>
      </c>
      <c r="N49" s="352">
        <v>0</v>
      </c>
      <c r="O49" s="352">
        <v>39142.11</v>
      </c>
    </row>
    <row r="50" spans="2:15" s="351" customFormat="1" ht="12" customHeight="1">
      <c r="B50" s="339"/>
      <c r="C50" s="339"/>
      <c r="D50" s="339"/>
      <c r="E50" s="340"/>
      <c r="F50" s="339" t="s">
        <v>165</v>
      </c>
      <c r="G50" s="339"/>
      <c r="H50" s="340"/>
      <c r="J50" s="352">
        <v>132.48213567171547</v>
      </c>
      <c r="K50" s="352">
        <v>199.42673756999994</v>
      </c>
      <c r="L50" s="352">
        <v>-31.569041787439144</v>
      </c>
      <c r="M50" s="352">
        <v>-0.24983145427630005</v>
      </c>
      <c r="N50" s="352">
        <v>0</v>
      </c>
      <c r="O50" s="352">
        <v>300.09</v>
      </c>
    </row>
    <row r="51" spans="2:15" s="351" customFormat="1" ht="12" customHeight="1">
      <c r="B51" s="339"/>
      <c r="C51" s="339"/>
      <c r="D51" s="339"/>
      <c r="E51" s="340" t="s">
        <v>387</v>
      </c>
      <c r="F51" s="339"/>
      <c r="G51" s="339"/>
      <c r="H51" s="340"/>
      <c r="J51" s="352">
        <v>13.03876093</v>
      </c>
      <c r="K51" s="352">
        <v>-36.002240898840334</v>
      </c>
      <c r="L51" s="352">
        <v>-9.36</v>
      </c>
      <c r="M51" s="352">
        <v>22.37</v>
      </c>
      <c r="N51" s="352">
        <v>54.54549512884033</v>
      </c>
      <c r="O51" s="352">
        <v>44.59201516</v>
      </c>
    </row>
    <row r="52" spans="2:15" s="351" customFormat="1" ht="12" customHeight="1">
      <c r="B52" s="339"/>
      <c r="C52" s="339"/>
      <c r="D52" s="339"/>
      <c r="E52" s="340" t="s">
        <v>585</v>
      </c>
      <c r="F52" s="339"/>
      <c r="G52" s="339"/>
      <c r="H52" s="357"/>
      <c r="J52" s="352">
        <v>30.006367915575293</v>
      </c>
      <c r="K52" s="352">
        <v>35.9</v>
      </c>
      <c r="L52" s="352">
        <v>0</v>
      </c>
      <c r="M52" s="352">
        <v>-0.2563679155752965</v>
      </c>
      <c r="N52" s="352">
        <v>0</v>
      </c>
      <c r="O52" s="352">
        <v>65.65</v>
      </c>
    </row>
    <row r="53" spans="2:15" s="351" customFormat="1" ht="12" customHeight="1">
      <c r="B53" s="339"/>
      <c r="C53" s="339"/>
      <c r="D53" s="339"/>
      <c r="E53" s="340"/>
      <c r="F53" s="339" t="s">
        <v>22</v>
      </c>
      <c r="G53" s="339"/>
      <c r="H53" s="357"/>
      <c r="J53" s="352">
        <v>0</v>
      </c>
      <c r="K53" s="352">
        <v>0</v>
      </c>
      <c r="L53" s="352">
        <v>0</v>
      </c>
      <c r="M53" s="352">
        <v>0</v>
      </c>
      <c r="N53" s="352">
        <v>0</v>
      </c>
      <c r="O53" s="352">
        <v>0</v>
      </c>
    </row>
    <row r="54" spans="2:15" s="351" customFormat="1" ht="12" customHeight="1">
      <c r="B54" s="339"/>
      <c r="C54" s="339"/>
      <c r="D54" s="339"/>
      <c r="E54" s="339"/>
      <c r="F54" s="339" t="s">
        <v>568</v>
      </c>
      <c r="G54" s="339"/>
      <c r="H54" s="340"/>
      <c r="J54" s="352">
        <v>0</v>
      </c>
      <c r="K54" s="352">
        <v>0</v>
      </c>
      <c r="L54" s="352">
        <v>0</v>
      </c>
      <c r="M54" s="352">
        <v>0</v>
      </c>
      <c r="N54" s="352">
        <v>0</v>
      </c>
      <c r="O54" s="352">
        <v>0</v>
      </c>
    </row>
    <row r="55" spans="2:15" s="351" customFormat="1" ht="12" customHeight="1">
      <c r="B55" s="339"/>
      <c r="C55" s="339"/>
      <c r="D55" s="339"/>
      <c r="E55" s="340"/>
      <c r="F55" s="339" t="s">
        <v>569</v>
      </c>
      <c r="G55" s="339"/>
      <c r="H55" s="340"/>
      <c r="J55" s="352">
        <v>0</v>
      </c>
      <c r="K55" s="352">
        <v>0</v>
      </c>
      <c r="L55" s="352">
        <v>0</v>
      </c>
      <c r="M55" s="352">
        <v>0</v>
      </c>
      <c r="N55" s="352">
        <v>0</v>
      </c>
      <c r="O55" s="352">
        <v>0</v>
      </c>
    </row>
    <row r="56" spans="2:15" s="351" customFormat="1" ht="12" customHeight="1">
      <c r="B56" s="339"/>
      <c r="C56" s="339"/>
      <c r="D56" s="339"/>
      <c r="E56" s="340"/>
      <c r="F56" s="339" t="s">
        <v>70</v>
      </c>
      <c r="G56" s="339"/>
      <c r="H56" s="340"/>
      <c r="J56" s="352">
        <v>30.006367915575293</v>
      </c>
      <c r="K56" s="352">
        <v>35.9</v>
      </c>
      <c r="L56" s="352">
        <v>0</v>
      </c>
      <c r="M56" s="352">
        <v>-0.2563679155752965</v>
      </c>
      <c r="N56" s="352">
        <v>0</v>
      </c>
      <c r="O56" s="352">
        <v>65.65</v>
      </c>
    </row>
    <row r="57" spans="2:15" s="351" customFormat="1" ht="12" customHeight="1">
      <c r="B57" s="339"/>
      <c r="C57" s="339"/>
      <c r="D57" s="339" t="s">
        <v>586</v>
      </c>
      <c r="E57" s="340"/>
      <c r="F57" s="339"/>
      <c r="G57" s="339"/>
      <c r="H57" s="340"/>
      <c r="J57" s="352">
        <v>7204.706170335149</v>
      </c>
      <c r="K57" s="352">
        <v>1012.8855579965998</v>
      </c>
      <c r="L57" s="352">
        <v>599.89</v>
      </c>
      <c r="M57" s="352">
        <v>185.18</v>
      </c>
      <c r="N57" s="352">
        <v>0.2754351062915035</v>
      </c>
      <c r="O57" s="352">
        <v>9002.93716343804</v>
      </c>
    </row>
    <row r="58" spans="2:15" s="351" customFormat="1" ht="12" customHeight="1">
      <c r="B58" s="339"/>
      <c r="C58" s="339"/>
      <c r="D58" s="339"/>
      <c r="E58" s="340" t="s">
        <v>583</v>
      </c>
      <c r="F58" s="339"/>
      <c r="G58" s="339"/>
      <c r="H58" s="340"/>
      <c r="J58" s="352">
        <v>0</v>
      </c>
      <c r="K58" s="352">
        <v>0</v>
      </c>
      <c r="L58" s="352">
        <v>0</v>
      </c>
      <c r="M58" s="352">
        <v>0</v>
      </c>
      <c r="N58" s="352">
        <v>0</v>
      </c>
      <c r="O58" s="352">
        <v>0</v>
      </c>
    </row>
    <row r="59" spans="2:15" s="351" customFormat="1" ht="12" customHeight="1">
      <c r="B59" s="339"/>
      <c r="C59" s="339"/>
      <c r="D59" s="339"/>
      <c r="E59" s="340" t="s">
        <v>584</v>
      </c>
      <c r="F59" s="339"/>
      <c r="G59" s="339"/>
      <c r="H59" s="340"/>
      <c r="J59" s="352">
        <v>7059.115833012866</v>
      </c>
      <c r="K59" s="352">
        <v>1084.80676512</v>
      </c>
      <c r="L59" s="352">
        <v>603.8</v>
      </c>
      <c r="M59" s="352">
        <v>175</v>
      </c>
      <c r="N59" s="352">
        <v>0.0024211728915020103</v>
      </c>
      <c r="O59" s="352">
        <v>8922.725019305757</v>
      </c>
    </row>
    <row r="60" spans="2:15" s="351" customFormat="1" ht="12" customHeight="1">
      <c r="B60" s="339"/>
      <c r="C60" s="339"/>
      <c r="D60" s="339"/>
      <c r="E60" s="340"/>
      <c r="F60" s="339" t="s">
        <v>473</v>
      </c>
      <c r="G60" s="339"/>
      <c r="H60" s="340"/>
      <c r="J60" s="352">
        <v>5547.188780495777</v>
      </c>
      <c r="K60" s="352">
        <v>564.6294523699999</v>
      </c>
      <c r="L60" s="352">
        <v>567.1</v>
      </c>
      <c r="M60" s="352">
        <v>157.9</v>
      </c>
      <c r="N60" s="352">
        <v>0</v>
      </c>
      <c r="O60" s="352">
        <v>6836.818232865777</v>
      </c>
    </row>
    <row r="61" spans="2:15" s="351" customFormat="1" ht="12" customHeight="1">
      <c r="B61" s="339"/>
      <c r="C61" s="339"/>
      <c r="D61" s="339"/>
      <c r="E61" s="340"/>
      <c r="F61" s="339" t="s">
        <v>165</v>
      </c>
      <c r="G61" s="339"/>
      <c r="H61" s="340"/>
      <c r="J61" s="352">
        <v>1511.9270525170884</v>
      </c>
      <c r="K61" s="352">
        <v>520.17731275</v>
      </c>
      <c r="L61" s="352">
        <v>36.7</v>
      </c>
      <c r="M61" s="352">
        <v>17.1</v>
      </c>
      <c r="N61" s="352">
        <v>0.0024211728915020103</v>
      </c>
      <c r="O61" s="352">
        <v>2085.9067864399804</v>
      </c>
    </row>
    <row r="62" spans="2:15" s="351" customFormat="1" ht="12" customHeight="1">
      <c r="B62" s="339"/>
      <c r="C62" s="339"/>
      <c r="D62" s="339"/>
      <c r="E62" s="340" t="s">
        <v>387</v>
      </c>
      <c r="F62" s="339"/>
      <c r="G62" s="339"/>
      <c r="H62" s="340"/>
      <c r="J62" s="352">
        <v>18.04751117</v>
      </c>
      <c r="K62" s="352">
        <v>-0.7534821234</v>
      </c>
      <c r="L62" s="352">
        <v>-3.91</v>
      </c>
      <c r="M62" s="352">
        <v>10.18</v>
      </c>
      <c r="N62" s="352">
        <v>0.27301393340000146</v>
      </c>
      <c r="O62" s="352">
        <v>23.83704298</v>
      </c>
    </row>
    <row r="63" spans="2:15" s="351" customFormat="1" ht="12" customHeight="1">
      <c r="B63" s="339"/>
      <c r="C63" s="339"/>
      <c r="D63" s="339"/>
      <c r="E63" s="340" t="s">
        <v>585</v>
      </c>
      <c r="F63" s="339"/>
      <c r="G63" s="339"/>
      <c r="H63" s="357"/>
      <c r="J63" s="352">
        <v>127.54282615228415</v>
      </c>
      <c r="K63" s="352">
        <v>-71.16772499999999</v>
      </c>
      <c r="L63" s="352">
        <v>0</v>
      </c>
      <c r="M63" s="352">
        <v>0</v>
      </c>
      <c r="N63" s="352">
        <v>0</v>
      </c>
      <c r="O63" s="352">
        <v>56.37510115228416</v>
      </c>
    </row>
    <row r="64" spans="2:15" s="351" customFormat="1" ht="12" customHeight="1">
      <c r="B64" s="339"/>
      <c r="C64" s="339"/>
      <c r="D64" s="339"/>
      <c r="E64" s="340"/>
      <c r="F64" s="339" t="s">
        <v>22</v>
      </c>
      <c r="G64" s="339"/>
      <c r="H64" s="357"/>
      <c r="J64" s="352">
        <v>0</v>
      </c>
      <c r="K64" s="352">
        <v>0</v>
      </c>
      <c r="L64" s="352">
        <v>0</v>
      </c>
      <c r="M64" s="352">
        <v>0</v>
      </c>
      <c r="N64" s="352">
        <v>0</v>
      </c>
      <c r="O64" s="352">
        <v>0</v>
      </c>
    </row>
    <row r="65" spans="2:15" s="351" customFormat="1" ht="12" customHeight="1">
      <c r="B65" s="339"/>
      <c r="C65" s="339"/>
      <c r="D65" s="339"/>
      <c r="E65" s="339"/>
      <c r="F65" s="339" t="s">
        <v>568</v>
      </c>
      <c r="G65" s="339"/>
      <c r="H65" s="340"/>
      <c r="J65" s="352">
        <v>0</v>
      </c>
      <c r="K65" s="352">
        <v>0</v>
      </c>
      <c r="L65" s="352">
        <v>0</v>
      </c>
      <c r="M65" s="352">
        <v>0</v>
      </c>
      <c r="N65" s="352">
        <v>0</v>
      </c>
      <c r="O65" s="352">
        <v>0</v>
      </c>
    </row>
    <row r="66" spans="2:15" s="351" customFormat="1" ht="12" customHeight="1">
      <c r="B66" s="339"/>
      <c r="C66" s="339"/>
      <c r="D66" s="339"/>
      <c r="E66" s="340"/>
      <c r="F66" s="339" t="s">
        <v>569</v>
      </c>
      <c r="G66" s="339"/>
      <c r="H66" s="340"/>
      <c r="J66" s="352">
        <v>0</v>
      </c>
      <c r="K66" s="352">
        <v>0</v>
      </c>
      <c r="L66" s="352">
        <v>0</v>
      </c>
      <c r="M66" s="352">
        <v>0</v>
      </c>
      <c r="N66" s="352">
        <v>0</v>
      </c>
      <c r="O66" s="352">
        <v>0</v>
      </c>
    </row>
    <row r="67" spans="2:15" s="351" customFormat="1" ht="12" customHeight="1">
      <c r="B67" s="339"/>
      <c r="C67" s="339"/>
      <c r="D67" s="339"/>
      <c r="E67" s="340"/>
      <c r="F67" s="339" t="s">
        <v>70</v>
      </c>
      <c r="G67" s="339"/>
      <c r="H67" s="340"/>
      <c r="J67" s="352">
        <v>127.54282615228415</v>
      </c>
      <c r="K67" s="352">
        <v>-71.16772499999999</v>
      </c>
      <c r="L67" s="352">
        <v>0</v>
      </c>
      <c r="M67" s="352">
        <v>0</v>
      </c>
      <c r="N67" s="352">
        <v>0</v>
      </c>
      <c r="O67" s="352">
        <v>56.37510115228416</v>
      </c>
    </row>
    <row r="68" spans="2:15" s="351" customFormat="1" ht="12" customHeight="1">
      <c r="B68" s="339"/>
      <c r="C68" s="339"/>
      <c r="D68" s="339" t="s">
        <v>587</v>
      </c>
      <c r="E68" s="340"/>
      <c r="F68" s="339"/>
      <c r="G68" s="339"/>
      <c r="H68" s="340"/>
      <c r="J68" s="352">
        <v>62522.812522866836</v>
      </c>
      <c r="K68" s="352">
        <v>6036.20171352575</v>
      </c>
      <c r="L68" s="352">
        <v>2070.8829883472667</v>
      </c>
      <c r="M68" s="352">
        <v>1382.6197857690001</v>
      </c>
      <c r="N68" s="352">
        <v>0</v>
      </c>
      <c r="O68" s="352">
        <v>72012.51701050886</v>
      </c>
    </row>
    <row r="69" spans="2:15" s="351" customFormat="1" ht="12" customHeight="1">
      <c r="B69" s="339"/>
      <c r="C69" s="339"/>
      <c r="D69" s="339"/>
      <c r="E69" s="340" t="s">
        <v>120</v>
      </c>
      <c r="F69" s="339"/>
      <c r="G69" s="339"/>
      <c r="H69" s="340"/>
      <c r="J69" s="352">
        <v>28997.712801604222</v>
      </c>
      <c r="K69" s="352">
        <v>2386.4298317695266</v>
      </c>
      <c r="L69" s="352">
        <v>476.3510839317305</v>
      </c>
      <c r="M69" s="352">
        <v>544.4012387791254</v>
      </c>
      <c r="N69" s="352">
        <v>0</v>
      </c>
      <c r="O69" s="352">
        <v>32404.89495608461</v>
      </c>
    </row>
    <row r="70" spans="2:15" s="351" customFormat="1" ht="12" customHeight="1">
      <c r="B70" s="339"/>
      <c r="C70" s="339"/>
      <c r="D70" s="339"/>
      <c r="E70" s="340"/>
      <c r="F70" s="339" t="s">
        <v>576</v>
      </c>
      <c r="G70" s="339"/>
      <c r="H70" s="340"/>
      <c r="J70" s="352">
        <v>25117.584154509408</v>
      </c>
      <c r="K70" s="352">
        <v>1783.1176542595263</v>
      </c>
      <c r="L70" s="352">
        <v>476.3510839317305</v>
      </c>
      <c r="M70" s="352">
        <v>544.4012387791254</v>
      </c>
      <c r="N70" s="352">
        <v>0</v>
      </c>
      <c r="O70" s="352">
        <v>27921.454131479793</v>
      </c>
    </row>
    <row r="71" spans="2:15" s="351" customFormat="1" ht="12" customHeight="1">
      <c r="B71" s="339"/>
      <c r="C71" s="339"/>
      <c r="D71" s="339"/>
      <c r="E71" s="340"/>
      <c r="F71" s="339" t="s">
        <v>17</v>
      </c>
      <c r="G71" s="339"/>
      <c r="H71" s="340"/>
      <c r="J71" s="352">
        <v>3880.1286470948135</v>
      </c>
      <c r="K71" s="352">
        <v>603.3121775100001</v>
      </c>
      <c r="L71" s="352">
        <v>0</v>
      </c>
      <c r="M71" s="352">
        <v>0</v>
      </c>
      <c r="N71" s="352">
        <v>0</v>
      </c>
      <c r="O71" s="352">
        <v>4483.440824604813</v>
      </c>
    </row>
    <row r="72" spans="2:15" s="351" customFormat="1" ht="12" customHeight="1">
      <c r="B72" s="339"/>
      <c r="C72" s="339"/>
      <c r="D72" s="339"/>
      <c r="E72" s="340" t="s">
        <v>74</v>
      </c>
      <c r="F72" s="339"/>
      <c r="G72" s="339"/>
      <c r="H72" s="340"/>
      <c r="J72" s="352">
        <v>18864.295685862613</v>
      </c>
      <c r="K72" s="352">
        <v>1546.4814921117365</v>
      </c>
      <c r="L72" s="352">
        <v>1556.5</v>
      </c>
      <c r="M72" s="352">
        <v>734</v>
      </c>
      <c r="N72" s="352">
        <v>0</v>
      </c>
      <c r="O72" s="352">
        <v>22701.27717797435</v>
      </c>
    </row>
    <row r="73" spans="2:15" s="351" customFormat="1" ht="12" customHeight="1">
      <c r="B73" s="339"/>
      <c r="C73" s="339"/>
      <c r="D73" s="339"/>
      <c r="E73" s="340"/>
      <c r="F73" s="339" t="s">
        <v>473</v>
      </c>
      <c r="G73" s="339"/>
      <c r="H73" s="340"/>
      <c r="J73" s="352">
        <v>15675.385408292068</v>
      </c>
      <c r="K73" s="352">
        <v>1157.7655394042615</v>
      </c>
      <c r="L73" s="352">
        <v>1481.3</v>
      </c>
      <c r="M73" s="352">
        <v>701.2</v>
      </c>
      <c r="N73" s="352">
        <v>0</v>
      </c>
      <c r="O73" s="352">
        <v>19015.65094769633</v>
      </c>
    </row>
    <row r="74" spans="2:15" s="351" customFormat="1" ht="12" customHeight="1">
      <c r="B74" s="339"/>
      <c r="C74" s="339"/>
      <c r="D74" s="339"/>
      <c r="E74" s="340"/>
      <c r="F74" s="339" t="s">
        <v>165</v>
      </c>
      <c r="G74" s="339"/>
      <c r="H74" s="340"/>
      <c r="J74" s="352">
        <v>3188.910277570546</v>
      </c>
      <c r="K74" s="352">
        <v>388.715952707475</v>
      </c>
      <c r="L74" s="352">
        <v>75.2</v>
      </c>
      <c r="M74" s="352">
        <v>32.8</v>
      </c>
      <c r="N74" s="352">
        <v>0</v>
      </c>
      <c r="O74" s="352">
        <v>3685.626230278021</v>
      </c>
    </row>
    <row r="75" spans="2:15" s="351" customFormat="1" ht="12" customHeight="1">
      <c r="B75" s="339"/>
      <c r="C75" s="339"/>
      <c r="D75" s="339"/>
      <c r="E75" s="340" t="s">
        <v>387</v>
      </c>
      <c r="F75" s="339"/>
      <c r="G75" s="339"/>
      <c r="H75" s="340"/>
      <c r="J75" s="352">
        <v>56.7146159</v>
      </c>
      <c r="K75" s="352">
        <v>-87.13922760983624</v>
      </c>
      <c r="L75" s="352">
        <v>38.03190441553624</v>
      </c>
      <c r="M75" s="352">
        <v>68.69445407429998</v>
      </c>
      <c r="N75" s="352">
        <v>0</v>
      </c>
      <c r="O75" s="352">
        <v>76.30174677999999</v>
      </c>
    </row>
    <row r="76" spans="2:15" s="351" customFormat="1" ht="12" customHeight="1">
      <c r="B76" s="339"/>
      <c r="C76" s="339"/>
      <c r="D76" s="339"/>
      <c r="E76" s="340" t="s">
        <v>76</v>
      </c>
      <c r="F76" s="339"/>
      <c r="G76" s="339"/>
      <c r="H76" s="357"/>
      <c r="J76" s="352">
        <v>14604.089419499996</v>
      </c>
      <c r="K76" s="352">
        <v>2190.4296172543236</v>
      </c>
      <c r="L76" s="352">
        <v>0</v>
      </c>
      <c r="M76" s="352">
        <v>35.52409291557478</v>
      </c>
      <c r="N76" s="352">
        <v>0</v>
      </c>
      <c r="O76" s="352">
        <v>16830.043129669895</v>
      </c>
    </row>
    <row r="77" spans="2:15" s="351" customFormat="1" ht="12" customHeight="1">
      <c r="B77" s="339"/>
      <c r="C77" s="339"/>
      <c r="D77" s="339"/>
      <c r="E77" s="340"/>
      <c r="F77" s="339" t="s">
        <v>21</v>
      </c>
      <c r="G77" s="339"/>
      <c r="H77" s="357"/>
      <c r="J77" s="352">
        <v>8960.223472249865</v>
      </c>
      <c r="K77" s="352">
        <v>778.9067612923136</v>
      </c>
      <c r="L77" s="352">
        <v>0</v>
      </c>
      <c r="M77" s="352">
        <v>0</v>
      </c>
      <c r="N77" s="352">
        <v>0</v>
      </c>
      <c r="O77" s="352">
        <v>9739.130233542179</v>
      </c>
    </row>
    <row r="78" spans="2:15" s="351" customFormat="1" ht="12" customHeight="1">
      <c r="B78" s="339"/>
      <c r="C78" s="339"/>
      <c r="D78" s="339"/>
      <c r="E78" s="340"/>
      <c r="F78" s="339" t="s">
        <v>22</v>
      </c>
      <c r="G78" s="339"/>
      <c r="H78" s="327"/>
      <c r="J78" s="173">
        <v>57.69485539</v>
      </c>
      <c r="K78" s="173">
        <v>-33.371858110000005</v>
      </c>
      <c r="L78" s="173">
        <v>0</v>
      </c>
      <c r="M78" s="173">
        <v>0</v>
      </c>
      <c r="N78" s="173">
        <v>0</v>
      </c>
      <c r="O78" s="173">
        <v>24.322997279999996</v>
      </c>
    </row>
    <row r="79" spans="2:15" s="351" customFormat="1" ht="12" customHeight="1">
      <c r="B79" s="339"/>
      <c r="C79" s="339"/>
      <c r="D79" s="339"/>
      <c r="E79" s="340"/>
      <c r="F79" s="339" t="s">
        <v>568</v>
      </c>
      <c r="G79" s="339"/>
      <c r="H79" s="327"/>
      <c r="J79" s="173">
        <v>57.69485539</v>
      </c>
      <c r="K79" s="173">
        <v>-33.371858110000005</v>
      </c>
      <c r="L79" s="173">
        <v>0</v>
      </c>
      <c r="M79" s="173">
        <v>0</v>
      </c>
      <c r="N79" s="173">
        <v>0</v>
      </c>
      <c r="O79" s="173">
        <v>24.322997279999996</v>
      </c>
    </row>
    <row r="80" spans="2:15" s="358" customFormat="1" ht="12" customHeight="1">
      <c r="B80" s="359"/>
      <c r="C80" s="359"/>
      <c r="D80" s="359"/>
      <c r="E80" s="359"/>
      <c r="F80" s="359" t="s">
        <v>569</v>
      </c>
      <c r="G80" s="359"/>
      <c r="H80" s="359"/>
      <c r="J80" s="352">
        <v>0</v>
      </c>
      <c r="K80" s="352">
        <v>0</v>
      </c>
      <c r="L80" s="352">
        <v>0</v>
      </c>
      <c r="M80" s="352">
        <v>0</v>
      </c>
      <c r="N80" s="173">
        <v>0</v>
      </c>
      <c r="O80" s="173">
        <v>0</v>
      </c>
    </row>
    <row r="81" spans="2:15" s="351" customFormat="1" ht="12" customHeight="1">
      <c r="B81" s="339"/>
      <c r="C81" s="339"/>
      <c r="D81" s="339"/>
      <c r="E81" s="339"/>
      <c r="F81" s="339" t="s">
        <v>70</v>
      </c>
      <c r="G81" s="339"/>
      <c r="H81" s="339"/>
      <c r="J81" s="352">
        <v>5586.171091860131</v>
      </c>
      <c r="K81" s="352">
        <v>1444.8947140720102</v>
      </c>
      <c r="L81" s="352">
        <v>0</v>
      </c>
      <c r="M81" s="352">
        <v>35.52409291557478</v>
      </c>
      <c r="N81" s="352">
        <v>0</v>
      </c>
      <c r="O81" s="352">
        <v>7066.5898988477165</v>
      </c>
    </row>
    <row r="82" spans="2:15" s="351" customFormat="1" ht="12" customHeight="1">
      <c r="B82" s="339"/>
      <c r="C82" s="339"/>
      <c r="D82" s="339"/>
      <c r="E82" s="339"/>
      <c r="F82" s="339" t="s">
        <v>24</v>
      </c>
      <c r="G82" s="339"/>
      <c r="H82" s="339"/>
      <c r="J82" s="352"/>
      <c r="K82" s="352"/>
      <c r="L82" s="352"/>
      <c r="M82" s="352"/>
      <c r="N82" s="352"/>
      <c r="O82" s="352"/>
    </row>
    <row r="83" spans="2:15" s="351" customFormat="1" ht="12" customHeight="1">
      <c r="B83" s="339"/>
      <c r="C83" s="339"/>
      <c r="D83" s="339"/>
      <c r="E83" s="339"/>
      <c r="F83" s="339"/>
      <c r="G83" s="339"/>
      <c r="H83" s="340"/>
      <c r="J83" s="352"/>
      <c r="K83" s="352"/>
      <c r="L83" s="352"/>
      <c r="M83" s="352"/>
      <c r="N83" s="352"/>
      <c r="O83" s="352"/>
    </row>
    <row r="84" spans="2:15" s="351" customFormat="1" ht="12" customHeight="1">
      <c r="B84" s="339"/>
      <c r="C84" s="339"/>
      <c r="D84" s="339"/>
      <c r="E84" s="340"/>
      <c r="F84" s="339"/>
      <c r="G84" s="339"/>
      <c r="H84" s="340"/>
      <c r="J84" s="352"/>
      <c r="K84" s="352"/>
      <c r="L84" s="352"/>
      <c r="M84" s="352"/>
      <c r="N84" s="352"/>
      <c r="O84" s="352"/>
    </row>
    <row r="85" spans="2:15" s="351" customFormat="1" ht="12" customHeight="1">
      <c r="B85" s="339" t="s">
        <v>566</v>
      </c>
      <c r="C85" s="339"/>
      <c r="D85" s="339"/>
      <c r="E85" s="340"/>
      <c r="F85" s="339"/>
      <c r="G85" s="339"/>
      <c r="H85" s="340"/>
      <c r="J85" s="352">
        <v>148618.50844043397</v>
      </c>
      <c r="K85" s="352">
        <v>11091.421386008526</v>
      </c>
      <c r="L85" s="352">
        <v>3322.4673037105867</v>
      </c>
      <c r="M85" s="352">
        <v>6414.721745415829</v>
      </c>
      <c r="N85" s="352">
        <v>44.30156503376134</v>
      </c>
      <c r="O85" s="352">
        <v>169491.39380072587</v>
      </c>
    </row>
    <row r="86" spans="2:15" s="351" customFormat="1" ht="12" customHeight="1">
      <c r="B86" s="339"/>
      <c r="C86" s="339"/>
      <c r="D86" s="339"/>
      <c r="E86" s="339"/>
      <c r="F86" s="339"/>
      <c r="G86" s="339"/>
      <c r="H86" s="340"/>
      <c r="J86" s="352"/>
      <c r="K86" s="352"/>
      <c r="L86" s="352"/>
      <c r="M86" s="352"/>
      <c r="N86" s="352"/>
      <c r="O86" s="352"/>
    </row>
    <row r="87" spans="2:15" s="353" customFormat="1" ht="12" customHeight="1">
      <c r="B87" s="354" t="s">
        <v>567</v>
      </c>
      <c r="C87" s="354"/>
      <c r="D87" s="354"/>
      <c r="E87" s="354"/>
      <c r="F87" s="355"/>
      <c r="G87" s="355"/>
      <c r="H87" s="354"/>
      <c r="J87" s="356">
        <v>160.56974400000001</v>
      </c>
      <c r="K87" s="356">
        <v>8.3</v>
      </c>
      <c r="L87" s="356">
        <v>0</v>
      </c>
      <c r="M87" s="356">
        <v>2.6416084999999994</v>
      </c>
      <c r="N87" s="356">
        <v>-0.9906085000000173</v>
      </c>
      <c r="O87" s="356">
        <v>170.52074399999998</v>
      </c>
    </row>
    <row r="88" spans="2:15" s="351" customFormat="1" ht="12" customHeight="1">
      <c r="B88" s="339"/>
      <c r="C88" s="339"/>
      <c r="D88" s="339"/>
      <c r="E88" s="359" t="s">
        <v>74</v>
      </c>
      <c r="F88" s="339"/>
      <c r="G88" s="339"/>
      <c r="H88" s="340"/>
      <c r="J88" s="352">
        <v>2.7</v>
      </c>
      <c r="K88" s="352">
        <v>0</v>
      </c>
      <c r="L88" s="352">
        <v>0</v>
      </c>
      <c r="M88" s="352">
        <v>0</v>
      </c>
      <c r="N88" s="352">
        <v>0</v>
      </c>
      <c r="O88" s="352">
        <v>2.7</v>
      </c>
    </row>
    <row r="89" spans="2:15" s="351" customFormat="1" ht="12" customHeight="1">
      <c r="B89" s="339"/>
      <c r="C89" s="339"/>
      <c r="D89" s="339"/>
      <c r="E89" s="359" t="s">
        <v>387</v>
      </c>
      <c r="F89" s="339"/>
      <c r="G89" s="339"/>
      <c r="H89" s="340"/>
      <c r="J89" s="352">
        <v>0</v>
      </c>
      <c r="K89" s="352">
        <v>0</v>
      </c>
      <c r="L89" s="352">
        <v>0</v>
      </c>
      <c r="M89" s="352">
        <v>0</v>
      </c>
      <c r="N89" s="352">
        <v>0</v>
      </c>
      <c r="O89" s="352">
        <v>0</v>
      </c>
    </row>
    <row r="90" spans="2:15" s="351" customFormat="1" ht="12" customHeight="1">
      <c r="B90" s="339"/>
      <c r="C90" s="339"/>
      <c r="D90" s="339"/>
      <c r="E90" s="340" t="s">
        <v>76</v>
      </c>
      <c r="F90" s="339"/>
      <c r="G90" s="339"/>
      <c r="H90" s="340"/>
      <c r="J90" s="352">
        <v>157.86974400000003</v>
      </c>
      <c r="K90" s="352">
        <v>8.3</v>
      </c>
      <c r="L90" s="352">
        <v>0</v>
      </c>
      <c r="M90" s="352">
        <v>2.6416084999999994</v>
      </c>
      <c r="N90" s="352">
        <v>-0.9906085000000173</v>
      </c>
      <c r="O90" s="352">
        <v>167.820744</v>
      </c>
    </row>
    <row r="91" spans="2:15" s="351" customFormat="1" ht="12" customHeight="1">
      <c r="B91" s="339"/>
      <c r="C91" s="339"/>
      <c r="D91" s="339"/>
      <c r="E91" s="340"/>
      <c r="F91" s="339" t="s">
        <v>22</v>
      </c>
      <c r="G91" s="339"/>
      <c r="H91" s="340"/>
      <c r="J91" s="352">
        <v>0</v>
      </c>
      <c r="K91" s="352">
        <v>0</v>
      </c>
      <c r="L91" s="352">
        <v>0</v>
      </c>
      <c r="M91" s="352">
        <v>0</v>
      </c>
      <c r="N91" s="352">
        <v>0</v>
      </c>
      <c r="O91" s="352">
        <v>0</v>
      </c>
    </row>
    <row r="92" spans="2:15" s="351" customFormat="1" ht="12" customHeight="1">
      <c r="B92" s="339"/>
      <c r="C92" s="339"/>
      <c r="D92" s="339"/>
      <c r="E92" s="340"/>
      <c r="F92" s="339" t="s">
        <v>568</v>
      </c>
      <c r="G92" s="339"/>
      <c r="H92" s="357"/>
      <c r="J92" s="352">
        <v>0</v>
      </c>
      <c r="K92" s="352">
        <v>0</v>
      </c>
      <c r="L92" s="352">
        <v>0</v>
      </c>
      <c r="M92" s="352">
        <v>0</v>
      </c>
      <c r="N92" s="352">
        <v>0</v>
      </c>
      <c r="O92" s="352">
        <v>0</v>
      </c>
    </row>
    <row r="93" spans="2:15" s="351" customFormat="1" ht="12" customHeight="1">
      <c r="B93" s="339"/>
      <c r="C93" s="339"/>
      <c r="D93" s="339"/>
      <c r="E93" s="340"/>
      <c r="F93" s="339" t="s">
        <v>569</v>
      </c>
      <c r="G93" s="339"/>
      <c r="H93" s="357"/>
      <c r="J93" s="352">
        <v>0</v>
      </c>
      <c r="K93" s="352">
        <v>0</v>
      </c>
      <c r="L93" s="352">
        <v>0</v>
      </c>
      <c r="M93" s="352">
        <v>0</v>
      </c>
      <c r="N93" s="352">
        <v>0</v>
      </c>
      <c r="O93" s="352">
        <v>0</v>
      </c>
    </row>
    <row r="94" spans="2:15" s="351" customFormat="1" ht="12" customHeight="1">
      <c r="B94" s="339"/>
      <c r="C94" s="339"/>
      <c r="D94" s="339"/>
      <c r="E94" s="340"/>
      <c r="F94" s="339" t="s">
        <v>23</v>
      </c>
      <c r="G94" s="339"/>
      <c r="H94" s="340"/>
      <c r="J94" s="352">
        <v>153.56974400000001</v>
      </c>
      <c r="K94" s="352">
        <v>0</v>
      </c>
      <c r="L94" s="352">
        <v>0</v>
      </c>
      <c r="M94" s="352">
        <v>2.6416084999999994</v>
      </c>
      <c r="N94" s="352">
        <v>-0.9906085000000173</v>
      </c>
      <c r="O94" s="352">
        <v>155.220744</v>
      </c>
    </row>
    <row r="95" spans="2:15" s="351" customFormat="1" ht="12" customHeight="1">
      <c r="B95" s="339"/>
      <c r="C95" s="339"/>
      <c r="D95" s="339"/>
      <c r="E95" s="340"/>
      <c r="F95" s="339" t="s">
        <v>25</v>
      </c>
      <c r="G95" s="339"/>
      <c r="H95" s="340"/>
      <c r="J95" s="352">
        <v>4.3</v>
      </c>
      <c r="K95" s="352">
        <v>8.3</v>
      </c>
      <c r="L95" s="352">
        <v>0</v>
      </c>
      <c r="M95" s="352">
        <v>0</v>
      </c>
      <c r="N95" s="352">
        <v>0</v>
      </c>
      <c r="O95" s="352">
        <v>12.6</v>
      </c>
    </row>
    <row r="96" spans="2:15" s="351" customFormat="1" ht="12" customHeight="1">
      <c r="B96" s="339"/>
      <c r="C96" s="339"/>
      <c r="D96" s="339"/>
      <c r="E96" s="340"/>
      <c r="F96" s="339" t="s">
        <v>568</v>
      </c>
      <c r="G96" s="339"/>
      <c r="H96" s="357"/>
      <c r="J96" s="352">
        <v>4.3</v>
      </c>
      <c r="K96" s="352">
        <v>8.3</v>
      </c>
      <c r="L96" s="352">
        <v>0</v>
      </c>
      <c r="M96" s="352">
        <v>0</v>
      </c>
      <c r="N96" s="352">
        <v>0</v>
      </c>
      <c r="O96" s="352">
        <v>12.6</v>
      </c>
    </row>
    <row r="97" spans="2:15" s="351" customFormat="1" ht="12" customHeight="1">
      <c r="B97" s="339"/>
      <c r="C97" s="339"/>
      <c r="D97" s="339"/>
      <c r="E97" s="340"/>
      <c r="F97" s="339" t="s">
        <v>569</v>
      </c>
      <c r="G97" s="339"/>
      <c r="H97" s="357"/>
      <c r="J97" s="352">
        <v>0</v>
      </c>
      <c r="K97" s="352">
        <v>0</v>
      </c>
      <c r="L97" s="352">
        <v>0</v>
      </c>
      <c r="M97" s="352">
        <v>0</v>
      </c>
      <c r="N97" s="352">
        <v>0</v>
      </c>
      <c r="O97" s="352">
        <v>0</v>
      </c>
    </row>
    <row r="98" spans="2:15" s="353" customFormat="1" ht="12" customHeight="1">
      <c r="B98" s="354" t="s">
        <v>570</v>
      </c>
      <c r="C98" s="354"/>
      <c r="D98" s="354"/>
      <c r="E98" s="354"/>
      <c r="F98" s="355"/>
      <c r="G98" s="355"/>
      <c r="H98" s="354"/>
      <c r="J98" s="356">
        <v>11046.745984645731</v>
      </c>
      <c r="K98" s="356">
        <v>619.4743299634736</v>
      </c>
      <c r="L98" s="356">
        <v>57.6</v>
      </c>
      <c r="M98" s="356">
        <v>12.222917347115489</v>
      </c>
      <c r="N98" s="356">
        <v>9.51036142132934</v>
      </c>
      <c r="O98" s="356">
        <v>11745.553593377648</v>
      </c>
    </row>
    <row r="99" spans="2:15" s="351" customFormat="1" ht="12" customHeight="1">
      <c r="B99" s="339"/>
      <c r="C99" s="339"/>
      <c r="D99" s="340" t="s">
        <v>571</v>
      </c>
      <c r="E99" s="340"/>
      <c r="F99" s="339"/>
      <c r="G99" s="339"/>
      <c r="H99" s="340"/>
      <c r="J99" s="352">
        <v>4176.312819869544</v>
      </c>
      <c r="K99" s="352">
        <v>-565.4546275165264</v>
      </c>
      <c r="L99" s="352">
        <v>39.8</v>
      </c>
      <c r="M99" s="352">
        <v>12.080019145967457</v>
      </c>
      <c r="N99" s="352">
        <v>8.015609724429721</v>
      </c>
      <c r="O99" s="352">
        <v>3670.753821223415</v>
      </c>
    </row>
    <row r="100" spans="2:15" s="351" customFormat="1" ht="12" customHeight="1">
      <c r="B100" s="339"/>
      <c r="C100" s="339"/>
      <c r="D100" s="340"/>
      <c r="E100" s="340" t="s">
        <v>74</v>
      </c>
      <c r="F100" s="339"/>
      <c r="G100" s="339"/>
      <c r="H100" s="340"/>
      <c r="J100" s="352">
        <v>3048.403295078574</v>
      </c>
      <c r="K100" s="352">
        <v>-568.9441059999999</v>
      </c>
      <c r="L100" s="352">
        <v>39.8</v>
      </c>
      <c r="M100" s="352">
        <v>0</v>
      </c>
      <c r="N100" s="352">
        <v>-0.043610979498836855</v>
      </c>
      <c r="O100" s="352">
        <v>2519.215578099075</v>
      </c>
    </row>
    <row r="101" spans="2:15" s="351" customFormat="1" ht="12" customHeight="1">
      <c r="B101" s="339"/>
      <c r="C101" s="339"/>
      <c r="D101" s="340"/>
      <c r="E101" s="340"/>
      <c r="F101" s="339" t="s">
        <v>165</v>
      </c>
      <c r="G101" s="339"/>
      <c r="H101" s="340"/>
      <c r="J101" s="352">
        <v>3048.403295078574</v>
      </c>
      <c r="K101" s="352">
        <v>-568.9441059999999</v>
      </c>
      <c r="L101" s="352">
        <v>39.8</v>
      </c>
      <c r="M101" s="352">
        <v>0</v>
      </c>
      <c r="N101" s="352">
        <v>-0.043610979498836855</v>
      </c>
      <c r="O101" s="352">
        <v>2519.215578099075</v>
      </c>
    </row>
    <row r="102" spans="2:15" s="351" customFormat="1" ht="12" customHeight="1">
      <c r="B102" s="339"/>
      <c r="C102" s="339"/>
      <c r="D102" s="339"/>
      <c r="E102" s="340" t="s">
        <v>387</v>
      </c>
      <c r="F102" s="339"/>
      <c r="G102" s="339"/>
      <c r="H102" s="340"/>
      <c r="J102" s="352">
        <v>0</v>
      </c>
      <c r="K102" s="352">
        <v>0</v>
      </c>
      <c r="L102" s="352">
        <v>0</v>
      </c>
      <c r="M102" s="352">
        <v>0</v>
      </c>
      <c r="N102" s="352">
        <v>0</v>
      </c>
      <c r="O102" s="352">
        <v>0</v>
      </c>
    </row>
    <row r="103" spans="2:15" s="351" customFormat="1" ht="12" customHeight="1">
      <c r="B103" s="339"/>
      <c r="C103" s="339"/>
      <c r="D103" s="339"/>
      <c r="E103" s="340" t="s">
        <v>76</v>
      </c>
      <c r="F103" s="339"/>
      <c r="G103" s="339"/>
      <c r="H103" s="340"/>
      <c r="J103" s="352">
        <v>1127.9095247909702</v>
      </c>
      <c r="K103" s="352">
        <v>3.4894784834735226</v>
      </c>
      <c r="L103" s="352">
        <v>0</v>
      </c>
      <c r="M103" s="352">
        <v>12.080019145967457</v>
      </c>
      <c r="N103" s="352">
        <v>8.059220703928558</v>
      </c>
      <c r="O103" s="352">
        <v>1151.5382431243397</v>
      </c>
    </row>
    <row r="104" spans="2:15" s="351" customFormat="1" ht="12" customHeight="1">
      <c r="B104" s="339"/>
      <c r="C104" s="339"/>
      <c r="D104" s="339"/>
      <c r="E104" s="340"/>
      <c r="F104" s="339" t="s">
        <v>21</v>
      </c>
      <c r="G104" s="339"/>
      <c r="H104" s="340"/>
      <c r="J104" s="352">
        <v>0</v>
      </c>
      <c r="K104" s="352">
        <v>-8.1</v>
      </c>
      <c r="L104" s="352">
        <v>0</v>
      </c>
      <c r="M104" s="352">
        <v>0</v>
      </c>
      <c r="N104" s="352">
        <v>8.1</v>
      </c>
      <c r="O104" s="352">
        <v>0</v>
      </c>
    </row>
    <row r="105" spans="2:15" s="351" customFormat="1" ht="12" customHeight="1">
      <c r="B105" s="339"/>
      <c r="C105" s="339"/>
      <c r="D105" s="339"/>
      <c r="E105" s="340"/>
      <c r="F105" s="339" t="s">
        <v>568</v>
      </c>
      <c r="G105" s="339"/>
      <c r="H105" s="340"/>
      <c r="J105" s="352">
        <v>0</v>
      </c>
      <c r="K105" s="352">
        <v>0</v>
      </c>
      <c r="L105" s="352">
        <v>0</v>
      </c>
      <c r="M105" s="352">
        <v>0</v>
      </c>
      <c r="N105" s="352">
        <v>0</v>
      </c>
      <c r="O105" s="352">
        <v>0</v>
      </c>
    </row>
    <row r="106" spans="2:15" s="351" customFormat="1" ht="12" customHeight="1">
      <c r="B106" s="339"/>
      <c r="C106" s="339"/>
      <c r="D106" s="339"/>
      <c r="E106" s="340"/>
      <c r="F106" s="339" t="s">
        <v>569</v>
      </c>
      <c r="G106" s="339"/>
      <c r="H106" s="340"/>
      <c r="J106" s="352">
        <v>0</v>
      </c>
      <c r="K106" s="352">
        <v>-8.1</v>
      </c>
      <c r="L106" s="352">
        <v>0</v>
      </c>
      <c r="M106" s="352">
        <v>0</v>
      </c>
      <c r="N106" s="352">
        <v>8.1</v>
      </c>
      <c r="O106" s="352">
        <v>0</v>
      </c>
    </row>
    <row r="107" spans="2:15" s="351" customFormat="1" ht="12" customHeight="1">
      <c r="B107" s="339"/>
      <c r="C107" s="339"/>
      <c r="D107" s="339"/>
      <c r="E107" s="340"/>
      <c r="F107" s="339" t="s">
        <v>22</v>
      </c>
      <c r="G107" s="339"/>
      <c r="H107" s="340"/>
      <c r="J107" s="352">
        <v>1127.9095247909702</v>
      </c>
      <c r="K107" s="352">
        <v>11.589478483473524</v>
      </c>
      <c r="L107" s="352">
        <v>0</v>
      </c>
      <c r="M107" s="352">
        <v>12.080019145967457</v>
      </c>
      <c r="N107" s="352">
        <v>-0.04077929607144348</v>
      </c>
      <c r="O107" s="352">
        <v>1151.5382431243397</v>
      </c>
    </row>
    <row r="108" spans="2:15" s="351" customFormat="1" ht="12" customHeight="1">
      <c r="B108" s="339"/>
      <c r="C108" s="339"/>
      <c r="D108" s="339"/>
      <c r="E108" s="340"/>
      <c r="F108" s="339" t="s">
        <v>568</v>
      </c>
      <c r="G108" s="339"/>
      <c r="H108" s="340"/>
      <c r="J108" s="352">
        <v>0</v>
      </c>
      <c r="K108" s="352">
        <v>0</v>
      </c>
      <c r="L108" s="352">
        <v>0</v>
      </c>
      <c r="M108" s="352">
        <v>0</v>
      </c>
      <c r="N108" s="352">
        <v>0</v>
      </c>
      <c r="O108" s="352">
        <v>0</v>
      </c>
    </row>
    <row r="109" spans="2:15" s="351" customFormat="1" ht="12" customHeight="1">
      <c r="B109" s="339"/>
      <c r="C109" s="339"/>
      <c r="D109" s="339"/>
      <c r="E109" s="340"/>
      <c r="F109" s="339" t="s">
        <v>569</v>
      </c>
      <c r="G109" s="339"/>
      <c r="H109" s="340"/>
      <c r="J109" s="352">
        <v>1127.9095247909702</v>
      </c>
      <c r="K109" s="352">
        <v>11.589478483473524</v>
      </c>
      <c r="L109" s="352">
        <v>0</v>
      </c>
      <c r="M109" s="352">
        <v>12.080019145967457</v>
      </c>
      <c r="N109" s="352">
        <v>-0.04077929607144348</v>
      </c>
      <c r="O109" s="352">
        <v>1151.5382431243397</v>
      </c>
    </row>
    <row r="110" spans="2:15" s="351" customFormat="1" ht="12" customHeight="1">
      <c r="B110" s="339"/>
      <c r="C110" s="339"/>
      <c r="D110" s="340" t="s">
        <v>572</v>
      </c>
      <c r="E110" s="340"/>
      <c r="F110" s="339"/>
      <c r="G110" s="339"/>
      <c r="H110" s="340"/>
      <c r="J110" s="352">
        <v>6870.4331647761865</v>
      </c>
      <c r="K110" s="352">
        <v>1184.92895748</v>
      </c>
      <c r="L110" s="352">
        <v>17.8</v>
      </c>
      <c r="M110" s="352">
        <v>0.14289820114803295</v>
      </c>
      <c r="N110" s="352">
        <v>1.4947516968996195</v>
      </c>
      <c r="O110" s="352">
        <v>8074.799772154233</v>
      </c>
    </row>
    <row r="111" spans="2:15" s="351" customFormat="1" ht="12" customHeight="1">
      <c r="B111" s="339"/>
      <c r="C111" s="339"/>
      <c r="D111" s="339"/>
      <c r="E111" s="340" t="s">
        <v>74</v>
      </c>
      <c r="F111" s="339"/>
      <c r="G111" s="339"/>
      <c r="H111" s="340"/>
      <c r="J111" s="352">
        <v>2909.466513577106</v>
      </c>
      <c r="K111" s="352">
        <v>-0.6327089999999993</v>
      </c>
      <c r="L111" s="352">
        <v>17.8</v>
      </c>
      <c r="M111" s="352">
        <v>0</v>
      </c>
      <c r="N111" s="352">
        <v>-0.01732698995217774</v>
      </c>
      <c r="O111" s="352">
        <v>2926.616477587154</v>
      </c>
    </row>
    <row r="112" spans="2:15" s="351" customFormat="1" ht="12" customHeight="1">
      <c r="B112" s="339"/>
      <c r="C112" s="339"/>
      <c r="D112" s="339"/>
      <c r="E112" s="340"/>
      <c r="F112" s="339" t="s">
        <v>165</v>
      </c>
      <c r="G112" s="339"/>
      <c r="H112" s="340"/>
      <c r="J112" s="352">
        <v>2909.466513577106</v>
      </c>
      <c r="K112" s="352">
        <v>-0.6327089999999993</v>
      </c>
      <c r="L112" s="352">
        <v>17.8</v>
      </c>
      <c r="M112" s="352">
        <v>0</v>
      </c>
      <c r="N112" s="352">
        <v>-0.01732698995217774</v>
      </c>
      <c r="O112" s="352">
        <v>2926.616477587154</v>
      </c>
    </row>
    <row r="113" spans="2:15" s="351" customFormat="1" ht="12" customHeight="1">
      <c r="B113" s="339"/>
      <c r="C113" s="339"/>
      <c r="D113" s="339"/>
      <c r="E113" s="359" t="s">
        <v>387</v>
      </c>
      <c r="F113" s="359"/>
      <c r="G113" s="339"/>
      <c r="H113" s="340"/>
      <c r="J113" s="352"/>
      <c r="K113" s="352">
        <v>-1.48718452</v>
      </c>
      <c r="L113" s="352">
        <v>0</v>
      </c>
      <c r="M113" s="352">
        <v>0</v>
      </c>
      <c r="N113" s="352">
        <v>1.48718452</v>
      </c>
      <c r="O113" s="352"/>
    </row>
    <row r="114" spans="2:15" s="351" customFormat="1" ht="12" customHeight="1">
      <c r="B114" s="339"/>
      <c r="C114" s="339"/>
      <c r="D114" s="339"/>
      <c r="E114" s="340" t="s">
        <v>76</v>
      </c>
      <c r="F114" s="339"/>
      <c r="G114" s="339"/>
      <c r="H114" s="340"/>
      <c r="J114" s="352">
        <v>3960.96665119908</v>
      </c>
      <c r="K114" s="352">
        <v>1187.048851</v>
      </c>
      <c r="L114" s="352">
        <v>0</v>
      </c>
      <c r="M114" s="352">
        <v>0.14289820114803295</v>
      </c>
      <c r="N114" s="352">
        <v>0.024894166851797156</v>
      </c>
      <c r="O114" s="352">
        <v>5148.183294567079</v>
      </c>
    </row>
    <row r="115" spans="2:15" s="351" customFormat="1" ht="12" customHeight="1">
      <c r="B115" s="339"/>
      <c r="C115" s="339"/>
      <c r="D115" s="339"/>
      <c r="E115" s="340"/>
      <c r="F115" s="339" t="s">
        <v>21</v>
      </c>
      <c r="G115" s="339"/>
      <c r="H115" s="340"/>
      <c r="J115" s="352">
        <v>2096.2780000000002</v>
      </c>
      <c r="K115" s="352">
        <v>725.7439999999999</v>
      </c>
      <c r="L115" s="352">
        <v>0</v>
      </c>
      <c r="M115" s="352">
        <v>0</v>
      </c>
      <c r="N115" s="352">
        <v>-0.0010000000000260911</v>
      </c>
      <c r="O115" s="352">
        <v>2822.0209999999997</v>
      </c>
    </row>
    <row r="116" spans="2:15" s="351" customFormat="1" ht="12" customHeight="1">
      <c r="B116" s="339"/>
      <c r="C116" s="339"/>
      <c r="D116" s="339"/>
      <c r="E116" s="340"/>
      <c r="F116" s="339" t="s">
        <v>568</v>
      </c>
      <c r="G116" s="339"/>
      <c r="H116" s="357"/>
      <c r="J116" s="352">
        <v>1586</v>
      </c>
      <c r="K116" s="352">
        <v>744.1</v>
      </c>
      <c r="L116" s="352">
        <v>0</v>
      </c>
      <c r="M116" s="352">
        <v>0</v>
      </c>
      <c r="N116" s="352">
        <v>0</v>
      </c>
      <c r="O116" s="352">
        <v>2330.1</v>
      </c>
    </row>
    <row r="117" spans="2:15" s="351" customFormat="1" ht="12" customHeight="1">
      <c r="B117" s="339"/>
      <c r="C117" s="339"/>
      <c r="D117" s="339"/>
      <c r="E117" s="340"/>
      <c r="F117" s="339" t="s">
        <v>569</v>
      </c>
      <c r="G117" s="339"/>
      <c r="H117" s="357"/>
      <c r="J117" s="352">
        <v>510.278</v>
      </c>
      <c r="K117" s="352">
        <v>-18.356</v>
      </c>
      <c r="L117" s="352">
        <v>0</v>
      </c>
      <c r="M117" s="352">
        <v>0</v>
      </c>
      <c r="N117" s="352">
        <v>-0.0010000000000260911</v>
      </c>
      <c r="O117" s="352">
        <v>491.921</v>
      </c>
    </row>
    <row r="118" spans="2:15" s="351" customFormat="1" ht="12" customHeight="1">
      <c r="B118" s="339"/>
      <c r="C118" s="339"/>
      <c r="D118" s="339"/>
      <c r="E118" s="340"/>
      <c r="F118" s="339" t="s">
        <v>22</v>
      </c>
      <c r="G118" s="339"/>
      <c r="H118" s="340"/>
      <c r="J118" s="352">
        <v>1864.68865119908</v>
      </c>
      <c r="K118" s="352">
        <v>461.3048510000001</v>
      </c>
      <c r="L118" s="352">
        <v>0</v>
      </c>
      <c r="M118" s="352">
        <v>0.14289820114803295</v>
      </c>
      <c r="N118" s="352">
        <v>0.025894166851823247</v>
      </c>
      <c r="O118" s="352">
        <v>2326.1622945670797</v>
      </c>
    </row>
    <row r="119" spans="2:15" s="351" customFormat="1" ht="12" customHeight="1">
      <c r="B119" s="339"/>
      <c r="C119" s="339"/>
      <c r="D119" s="339"/>
      <c r="E119" s="340"/>
      <c r="F119" s="339" t="s">
        <v>568</v>
      </c>
      <c r="G119" s="339"/>
      <c r="H119" s="340"/>
      <c r="J119" s="352">
        <v>0</v>
      </c>
      <c r="K119" s="352">
        <v>38.810083</v>
      </c>
      <c r="L119" s="352">
        <v>0</v>
      </c>
      <c r="M119" s="352">
        <v>0</v>
      </c>
      <c r="N119" s="352">
        <v>0</v>
      </c>
      <c r="O119" s="352">
        <v>38.810083</v>
      </c>
    </row>
    <row r="120" spans="2:15" s="351" customFormat="1" ht="12" customHeight="1">
      <c r="B120" s="339"/>
      <c r="C120" s="339"/>
      <c r="D120" s="339"/>
      <c r="E120" s="340"/>
      <c r="F120" s="339" t="s">
        <v>569</v>
      </c>
      <c r="G120" s="339"/>
      <c r="H120" s="340"/>
      <c r="J120" s="352">
        <v>1864.68865119908</v>
      </c>
      <c r="K120" s="352">
        <v>422.4947680000001</v>
      </c>
      <c r="L120" s="352">
        <v>0</v>
      </c>
      <c r="M120" s="352">
        <v>0.14289820114803295</v>
      </c>
      <c r="N120" s="352">
        <v>0.025894166851823247</v>
      </c>
      <c r="O120" s="352">
        <v>2287.35221156708</v>
      </c>
    </row>
    <row r="121" spans="2:15" s="353" customFormat="1" ht="12" customHeight="1">
      <c r="B121" s="354" t="s">
        <v>573</v>
      </c>
      <c r="C121" s="354"/>
      <c r="D121" s="354"/>
      <c r="E121" s="354"/>
      <c r="F121" s="355"/>
      <c r="G121" s="355"/>
      <c r="H121" s="354"/>
      <c r="J121" s="356">
        <v>14278.656649916538</v>
      </c>
      <c r="K121" s="356">
        <v>1770.4054501538212</v>
      </c>
      <c r="L121" s="356">
        <v>676.4214785464346</v>
      </c>
      <c r="M121" s="356">
        <v>1605.3731247619735</v>
      </c>
      <c r="N121" s="356">
        <v>0.05729915202914171</v>
      </c>
      <c r="O121" s="356">
        <v>18330.917408590798</v>
      </c>
    </row>
    <row r="122" spans="2:15" s="351" customFormat="1" ht="12" customHeight="1">
      <c r="B122" s="339"/>
      <c r="C122" s="339"/>
      <c r="D122" s="339"/>
      <c r="E122" s="340" t="s">
        <v>120</v>
      </c>
      <c r="F122" s="339"/>
      <c r="G122" s="339"/>
      <c r="H122" s="340"/>
      <c r="J122" s="352">
        <v>3917.5918689059254</v>
      </c>
      <c r="K122" s="352">
        <v>927.7365939399999</v>
      </c>
      <c r="L122" s="352">
        <v>207.6941025228707</v>
      </c>
      <c r="M122" s="352">
        <v>263.0394051891644</v>
      </c>
      <c r="N122" s="352">
        <v>0</v>
      </c>
      <c r="O122" s="352">
        <v>5316.06537661796</v>
      </c>
    </row>
    <row r="123" spans="2:15" s="351" customFormat="1" ht="12" customHeight="1">
      <c r="B123" s="339"/>
      <c r="C123" s="339"/>
      <c r="D123" s="339"/>
      <c r="E123" s="340" t="s">
        <v>74</v>
      </c>
      <c r="F123" s="339"/>
      <c r="G123" s="339"/>
      <c r="H123" s="340"/>
      <c r="J123" s="352">
        <v>2632.402646970613</v>
      </c>
      <c r="K123" s="352">
        <v>69.58180622170086</v>
      </c>
      <c r="L123" s="352">
        <v>-87.86730185131506</v>
      </c>
      <c r="M123" s="352">
        <v>75.8397676639104</v>
      </c>
      <c r="N123" s="352">
        <v>-0.03299292627973571</v>
      </c>
      <c r="O123" s="352">
        <v>2689.9239260786294</v>
      </c>
    </row>
    <row r="124" spans="2:15" s="351" customFormat="1" ht="12" customHeight="1">
      <c r="B124" s="339"/>
      <c r="C124" s="339"/>
      <c r="D124" s="339"/>
      <c r="E124" s="340"/>
      <c r="F124" s="339" t="s">
        <v>473</v>
      </c>
      <c r="G124" s="339"/>
      <c r="H124" s="340"/>
      <c r="J124" s="352">
        <v>1331.0510851267886</v>
      </c>
      <c r="K124" s="352">
        <v>25.916985605525234</v>
      </c>
      <c r="L124" s="352">
        <v>-106.76730185131507</v>
      </c>
      <c r="M124" s="352">
        <v>75.8397676639104</v>
      </c>
      <c r="N124" s="352">
        <v>0</v>
      </c>
      <c r="O124" s="352">
        <v>1326.0405365449092</v>
      </c>
    </row>
    <row r="125" spans="2:15" s="351" customFormat="1" ht="12" customHeight="1">
      <c r="B125" s="339"/>
      <c r="C125" s="339"/>
      <c r="D125" s="339"/>
      <c r="E125" s="340"/>
      <c r="F125" s="339" t="s">
        <v>165</v>
      </c>
      <c r="G125" s="339"/>
      <c r="H125" s="340"/>
      <c r="J125" s="352">
        <v>1301.3515618438244</v>
      </c>
      <c r="K125" s="352">
        <v>43.664820616175625</v>
      </c>
      <c r="L125" s="352">
        <v>18.9</v>
      </c>
      <c r="M125" s="352">
        <v>0</v>
      </c>
      <c r="N125" s="352">
        <v>-0.03299292627973571</v>
      </c>
      <c r="O125" s="352">
        <v>1363.8833895337202</v>
      </c>
    </row>
    <row r="126" spans="2:15" s="351" customFormat="1" ht="12" customHeight="1">
      <c r="B126" s="339"/>
      <c r="C126" s="339"/>
      <c r="D126" s="339"/>
      <c r="E126" s="340" t="s">
        <v>387</v>
      </c>
      <c r="F126" s="339"/>
      <c r="G126" s="339"/>
      <c r="H126" s="340"/>
      <c r="J126" s="352">
        <v>552.64539404</v>
      </c>
      <c r="K126" s="352">
        <v>-1084.2166456978798</v>
      </c>
      <c r="L126" s="352">
        <v>556.5946778748789</v>
      </c>
      <c r="M126" s="352">
        <v>1153.3692716729997</v>
      </c>
      <c r="N126" s="352">
        <v>0</v>
      </c>
      <c r="O126" s="352">
        <v>1178.392697889999</v>
      </c>
    </row>
    <row r="127" spans="2:15" s="351" customFormat="1" ht="12" customHeight="1">
      <c r="B127" s="339"/>
      <c r="C127" s="339"/>
      <c r="D127" s="339"/>
      <c r="E127" s="340" t="s">
        <v>76</v>
      </c>
      <c r="F127" s="339"/>
      <c r="G127" s="339"/>
      <c r="H127" s="340"/>
      <c r="J127" s="352">
        <v>7176.01674</v>
      </c>
      <c r="K127" s="352">
        <v>1857.3036956900003</v>
      </c>
      <c r="L127" s="352">
        <v>0</v>
      </c>
      <c r="M127" s="352">
        <v>113.12468023589899</v>
      </c>
      <c r="N127" s="352">
        <v>0.09029207830887742</v>
      </c>
      <c r="O127" s="352">
        <v>9146.535408004209</v>
      </c>
    </row>
    <row r="128" spans="2:15" s="351" customFormat="1" ht="12" customHeight="1">
      <c r="B128" s="339"/>
      <c r="C128" s="339"/>
      <c r="D128" s="339"/>
      <c r="E128" s="340"/>
      <c r="F128" s="339" t="s">
        <v>22</v>
      </c>
      <c r="G128" s="339"/>
      <c r="H128" s="340"/>
      <c r="J128" s="352">
        <v>7096.21674</v>
      </c>
      <c r="K128" s="352">
        <v>1859.9036956900002</v>
      </c>
      <c r="L128" s="352">
        <v>0</v>
      </c>
      <c r="M128" s="352">
        <v>113.12468023589899</v>
      </c>
      <c r="N128" s="352">
        <v>0.09029207830887742</v>
      </c>
      <c r="O128" s="352">
        <v>9069.335408004208</v>
      </c>
    </row>
    <row r="129" spans="2:15" s="351" customFormat="1" ht="12" customHeight="1">
      <c r="B129" s="339"/>
      <c r="C129" s="339"/>
      <c r="D129" s="339"/>
      <c r="E129" s="340"/>
      <c r="F129" s="339" t="s">
        <v>568</v>
      </c>
      <c r="G129" s="339"/>
      <c r="H129" s="357"/>
      <c r="J129" s="352">
        <v>869.6072369999999</v>
      </c>
      <c r="K129" s="352">
        <v>-104.21965430999998</v>
      </c>
      <c r="L129" s="352">
        <v>0</v>
      </c>
      <c r="M129" s="352">
        <v>0</v>
      </c>
      <c r="N129" s="352">
        <v>0.100000000000108</v>
      </c>
      <c r="O129" s="352">
        <v>765.4875826900001</v>
      </c>
    </row>
    <row r="130" spans="2:15" s="351" customFormat="1" ht="12" customHeight="1">
      <c r="B130" s="339"/>
      <c r="C130" s="339"/>
      <c r="D130" s="339"/>
      <c r="E130" s="340"/>
      <c r="F130" s="339" t="s">
        <v>569</v>
      </c>
      <c r="G130" s="339"/>
      <c r="H130" s="357"/>
      <c r="J130" s="352">
        <v>6226.609503</v>
      </c>
      <c r="K130" s="352">
        <v>1964.12335</v>
      </c>
      <c r="L130" s="352">
        <v>0</v>
      </c>
      <c r="M130" s="352">
        <v>113.12468023589899</v>
      </c>
      <c r="N130" s="352">
        <v>-0.009707921691230581</v>
      </c>
      <c r="O130" s="352">
        <v>8303.847825314208</v>
      </c>
    </row>
    <row r="131" spans="2:15" s="351" customFormat="1" ht="12" customHeight="1">
      <c r="B131" s="339"/>
      <c r="C131" s="339"/>
      <c r="D131" s="339"/>
      <c r="E131" s="340"/>
      <c r="F131" s="339" t="s">
        <v>70</v>
      </c>
      <c r="G131" s="339"/>
      <c r="H131" s="340"/>
      <c r="J131" s="352">
        <v>79.8</v>
      </c>
      <c r="K131" s="352">
        <v>-2.5999999999999943</v>
      </c>
      <c r="L131" s="352">
        <v>0</v>
      </c>
      <c r="M131" s="352">
        <v>0</v>
      </c>
      <c r="N131" s="352">
        <v>0</v>
      </c>
      <c r="O131" s="352">
        <v>77.2</v>
      </c>
    </row>
    <row r="132" spans="2:15" s="351" customFormat="1" ht="12" customHeight="1">
      <c r="B132" s="340"/>
      <c r="C132" s="340"/>
      <c r="D132" s="340"/>
      <c r="E132" s="340"/>
      <c r="F132" s="339" t="s">
        <v>25</v>
      </c>
      <c r="G132" s="339"/>
      <c r="H132" s="340"/>
      <c r="J132" s="352">
        <v>0</v>
      </c>
      <c r="K132" s="352">
        <v>0</v>
      </c>
      <c r="L132" s="352">
        <v>0</v>
      </c>
      <c r="M132" s="352">
        <v>0</v>
      </c>
      <c r="N132" s="352">
        <v>0</v>
      </c>
      <c r="O132" s="352">
        <v>0</v>
      </c>
    </row>
    <row r="133" spans="2:15" s="353" customFormat="1" ht="12" customHeight="1">
      <c r="B133" s="355" t="s">
        <v>574</v>
      </c>
      <c r="C133" s="355"/>
      <c r="D133" s="355"/>
      <c r="E133" s="355"/>
      <c r="F133" s="355"/>
      <c r="G133" s="355"/>
      <c r="H133" s="354"/>
      <c r="J133" s="356">
        <v>123132.53606187171</v>
      </c>
      <c r="K133" s="356">
        <v>8693.241605891231</v>
      </c>
      <c r="L133" s="356">
        <v>2588.445825164152</v>
      </c>
      <c r="M133" s="356">
        <v>4794.484094806739</v>
      </c>
      <c r="N133" s="356">
        <v>35.724512960402876</v>
      </c>
      <c r="O133" s="356">
        <v>139244.40205475743</v>
      </c>
    </row>
    <row r="134" spans="2:15" s="351" customFormat="1" ht="12" customHeight="1">
      <c r="B134" s="339"/>
      <c r="C134" s="339"/>
      <c r="D134" s="339" t="s">
        <v>575</v>
      </c>
      <c r="E134" s="340"/>
      <c r="F134" s="339"/>
      <c r="G134" s="339"/>
      <c r="H134" s="340"/>
      <c r="J134" s="352">
        <v>123132.53606187171</v>
      </c>
      <c r="K134" s="352">
        <v>8693.241605891231</v>
      </c>
      <c r="L134" s="352">
        <v>2588.445825164152</v>
      </c>
      <c r="M134" s="352">
        <v>4794.484094806739</v>
      </c>
      <c r="N134" s="352">
        <v>35.724512960402876</v>
      </c>
      <c r="O134" s="352">
        <v>139244.40205475743</v>
      </c>
    </row>
    <row r="135" spans="2:15" s="351" customFormat="1" ht="12" customHeight="1">
      <c r="B135" s="339"/>
      <c r="C135" s="339"/>
      <c r="D135" s="339"/>
      <c r="E135" s="340" t="s">
        <v>120</v>
      </c>
      <c r="F135" s="339"/>
      <c r="G135" s="339"/>
      <c r="H135" s="340"/>
      <c r="J135" s="352">
        <v>85665.07132094048</v>
      </c>
      <c r="K135" s="352">
        <v>6776.1804719368265</v>
      </c>
      <c r="L135" s="352">
        <v>3248.826329728424</v>
      </c>
      <c r="M135" s="352">
        <v>3868.325852163063</v>
      </c>
      <c r="N135" s="352">
        <v>683.9069381016473</v>
      </c>
      <c r="O135" s="352">
        <v>100242.28086693362</v>
      </c>
    </row>
    <row r="136" spans="2:15" s="351" customFormat="1" ht="12" customHeight="1">
      <c r="B136" s="339"/>
      <c r="C136" s="339"/>
      <c r="D136" s="339"/>
      <c r="E136" s="340"/>
      <c r="F136" s="339" t="s">
        <v>576</v>
      </c>
      <c r="G136" s="339"/>
      <c r="H136" s="340"/>
      <c r="J136" s="352">
        <v>83354.03426594049</v>
      </c>
      <c r="K136" s="352">
        <v>6636.392045936826</v>
      </c>
      <c r="L136" s="352">
        <v>3248.826329728424</v>
      </c>
      <c r="M136" s="352">
        <v>3835.3052852647106</v>
      </c>
      <c r="N136" s="352">
        <v>0</v>
      </c>
      <c r="O136" s="352">
        <v>97074.52788093362</v>
      </c>
    </row>
    <row r="137" spans="2:15" s="351" customFormat="1" ht="12" customHeight="1">
      <c r="B137" s="339"/>
      <c r="C137" s="339"/>
      <c r="D137" s="339"/>
      <c r="E137" s="340"/>
      <c r="F137" s="339" t="s">
        <v>17</v>
      </c>
      <c r="G137" s="339"/>
      <c r="H137" s="340"/>
      <c r="J137" s="352">
        <v>2311.0370550000007</v>
      </c>
      <c r="K137" s="352">
        <v>139.78842599999987</v>
      </c>
      <c r="L137" s="352">
        <v>0</v>
      </c>
      <c r="M137" s="352">
        <v>33.02056689835212</v>
      </c>
      <c r="N137" s="352">
        <v>683.9069381016473</v>
      </c>
      <c r="O137" s="352">
        <v>3167.752986</v>
      </c>
    </row>
    <row r="138" spans="2:15" s="351" customFormat="1" ht="12" customHeight="1">
      <c r="B138" s="339"/>
      <c r="C138" s="339"/>
      <c r="D138" s="339"/>
      <c r="E138" s="340" t="s">
        <v>74</v>
      </c>
      <c r="F138" s="339"/>
      <c r="G138" s="339"/>
      <c r="H138" s="340"/>
      <c r="J138" s="352">
        <v>12494.171394108667</v>
      </c>
      <c r="K138" s="352">
        <v>-138.2744573969179</v>
      </c>
      <c r="L138" s="352">
        <v>-732.8414216208826</v>
      </c>
      <c r="M138" s="352">
        <v>456.60620487572544</v>
      </c>
      <c r="N138" s="352">
        <v>0.04746206861259594</v>
      </c>
      <c r="O138" s="352">
        <v>12079.709182035207</v>
      </c>
    </row>
    <row r="139" spans="2:15" s="351" customFormat="1" ht="12" customHeight="1">
      <c r="B139" s="339"/>
      <c r="C139" s="339"/>
      <c r="D139" s="339"/>
      <c r="E139" s="340"/>
      <c r="F139" s="339" t="s">
        <v>473</v>
      </c>
      <c r="G139" s="339"/>
      <c r="H139" s="340"/>
      <c r="J139" s="352">
        <v>7949.0724192551115</v>
      </c>
      <c r="K139" s="352">
        <v>359.975703968821</v>
      </c>
      <c r="L139" s="352">
        <v>-774.2414216208825</v>
      </c>
      <c r="M139" s="352">
        <v>456.60620487572544</v>
      </c>
      <c r="N139" s="352">
        <v>0</v>
      </c>
      <c r="O139" s="352">
        <v>7991.412906478776</v>
      </c>
    </row>
    <row r="140" spans="2:15" s="351" customFormat="1" ht="12" customHeight="1">
      <c r="B140" s="339"/>
      <c r="C140" s="339"/>
      <c r="D140" s="339"/>
      <c r="E140" s="340"/>
      <c r="F140" s="339" t="s">
        <v>165</v>
      </c>
      <c r="G140" s="339"/>
      <c r="H140" s="340"/>
      <c r="J140" s="352">
        <v>4545.098974853557</v>
      </c>
      <c r="K140" s="352">
        <v>-498.2501613657389</v>
      </c>
      <c r="L140" s="352">
        <v>41.4</v>
      </c>
      <c r="M140" s="352">
        <v>0</v>
      </c>
      <c r="N140" s="352">
        <v>0.04746206861259594</v>
      </c>
      <c r="O140" s="352">
        <v>4088.2962755564304</v>
      </c>
    </row>
    <row r="141" spans="2:15" s="351" customFormat="1" ht="12" customHeight="1">
      <c r="B141" s="339"/>
      <c r="C141" s="339"/>
      <c r="D141" s="339"/>
      <c r="E141" s="340" t="s">
        <v>387</v>
      </c>
      <c r="F141" s="339"/>
      <c r="G141" s="339"/>
      <c r="H141" s="340"/>
      <c r="J141" s="352">
        <v>391.09624928</v>
      </c>
      <c r="K141" s="352">
        <v>-139.54709296560335</v>
      </c>
      <c r="L141" s="352">
        <v>72.46091705661088</v>
      </c>
      <c r="M141" s="352">
        <v>252.6992416189924</v>
      </c>
      <c r="N141" s="352">
        <v>0</v>
      </c>
      <c r="O141" s="352">
        <v>576.7093149899999</v>
      </c>
    </row>
    <row r="142" spans="2:15" s="351" customFormat="1" ht="12" customHeight="1">
      <c r="B142" s="339"/>
      <c r="C142" s="339"/>
      <c r="D142" s="339"/>
      <c r="E142" s="340" t="s">
        <v>76</v>
      </c>
      <c r="F142" s="339"/>
      <c r="G142" s="339"/>
      <c r="H142" s="340"/>
      <c r="J142" s="352">
        <v>24582.197097542565</v>
      </c>
      <c r="K142" s="352">
        <v>2194.882684316925</v>
      </c>
      <c r="L142" s="352">
        <v>0</v>
      </c>
      <c r="M142" s="352">
        <v>216.852796148959</v>
      </c>
      <c r="N142" s="352">
        <v>-648.229887209857</v>
      </c>
      <c r="O142" s="352">
        <v>26345.70269079859</v>
      </c>
    </row>
    <row r="143" spans="2:15" s="351" customFormat="1" ht="12" customHeight="1">
      <c r="B143" s="339"/>
      <c r="C143" s="339"/>
      <c r="D143" s="339"/>
      <c r="E143" s="340"/>
      <c r="F143" s="339" t="s">
        <v>21</v>
      </c>
      <c r="G143" s="339"/>
      <c r="H143" s="340"/>
      <c r="J143" s="352">
        <v>6999.23572387256</v>
      </c>
      <c r="K143" s="352">
        <v>274.9472742269278</v>
      </c>
      <c r="L143" s="352">
        <v>0</v>
      </c>
      <c r="M143" s="352">
        <v>0</v>
      </c>
      <c r="N143" s="352">
        <v>0.04313193900105716</v>
      </c>
      <c r="O143" s="352">
        <v>7274.226130038489</v>
      </c>
    </row>
    <row r="144" spans="2:15" s="351" customFormat="1" ht="12" customHeight="1">
      <c r="B144" s="339"/>
      <c r="C144" s="339"/>
      <c r="D144" s="339"/>
      <c r="E144" s="340"/>
      <c r="F144" s="339" t="s">
        <v>568</v>
      </c>
      <c r="G144" s="339"/>
      <c r="H144" s="357"/>
      <c r="J144" s="352">
        <v>5489.039974811561</v>
      </c>
      <c r="K144" s="352">
        <v>635.1424102269277</v>
      </c>
      <c r="L144" s="352">
        <v>0</v>
      </c>
      <c r="M144" s="352">
        <v>0</v>
      </c>
      <c r="N144" s="352">
        <v>6.821210263296962E-13</v>
      </c>
      <c r="O144" s="352">
        <v>6124.182385038489</v>
      </c>
    </row>
    <row r="145" spans="2:15" s="351" customFormat="1" ht="12" customHeight="1">
      <c r="B145" s="339"/>
      <c r="C145" s="339"/>
      <c r="D145" s="339"/>
      <c r="E145" s="340"/>
      <c r="F145" s="339" t="s">
        <v>569</v>
      </c>
      <c r="G145" s="339"/>
      <c r="H145" s="357"/>
      <c r="J145" s="352">
        <v>1510.1957490609998</v>
      </c>
      <c r="K145" s="352">
        <v>-360.19513599999993</v>
      </c>
      <c r="L145" s="352">
        <v>0</v>
      </c>
      <c r="M145" s="352">
        <v>0</v>
      </c>
      <c r="N145" s="352">
        <v>0.04313193900037504</v>
      </c>
      <c r="O145" s="352">
        <v>1150.0437450000002</v>
      </c>
    </row>
    <row r="146" spans="2:15" s="351" customFormat="1" ht="12" customHeight="1">
      <c r="B146" s="339"/>
      <c r="C146" s="339"/>
      <c r="D146" s="339"/>
      <c r="E146" s="340"/>
      <c r="F146" s="339" t="s">
        <v>22</v>
      </c>
      <c r="G146" s="339"/>
      <c r="H146" s="340"/>
      <c r="J146" s="352">
        <v>17582.961373670005</v>
      </c>
      <c r="K146" s="352">
        <v>1919.9354100899973</v>
      </c>
      <c r="L146" s="352">
        <v>0</v>
      </c>
      <c r="M146" s="352">
        <v>216.852796148959</v>
      </c>
      <c r="N146" s="352">
        <v>-648.2730191488581</v>
      </c>
      <c r="O146" s="352">
        <v>19071.4765607601</v>
      </c>
    </row>
    <row r="147" spans="2:15" s="351" customFormat="1" ht="12" customHeight="1">
      <c r="B147" s="339"/>
      <c r="C147" s="339"/>
      <c r="D147" s="339"/>
      <c r="E147" s="340"/>
      <c r="F147" s="339" t="s">
        <v>568</v>
      </c>
      <c r="G147" s="339"/>
      <c r="H147" s="340"/>
      <c r="J147" s="352">
        <v>746.9646426700001</v>
      </c>
      <c r="K147" s="352">
        <v>666.38848509</v>
      </c>
      <c r="L147" s="352">
        <v>0</v>
      </c>
      <c r="M147" s="352">
        <v>0</v>
      </c>
      <c r="N147" s="352">
        <v>-0.03446899999994457</v>
      </c>
      <c r="O147" s="352">
        <v>1413.3186587600003</v>
      </c>
    </row>
    <row r="148" spans="2:15" s="351" customFormat="1" ht="12" customHeight="1">
      <c r="B148" s="339"/>
      <c r="C148" s="339"/>
      <c r="D148" s="339"/>
      <c r="E148" s="340"/>
      <c r="F148" s="339" t="s">
        <v>569</v>
      </c>
      <c r="G148" s="339"/>
      <c r="H148" s="340"/>
      <c r="J148" s="352">
        <v>16835.996731000003</v>
      </c>
      <c r="K148" s="352">
        <v>1253.5469249999974</v>
      </c>
      <c r="L148" s="352">
        <v>0</v>
      </c>
      <c r="M148" s="352">
        <v>216.852796148959</v>
      </c>
      <c r="N148" s="352">
        <v>-648.2385501488582</v>
      </c>
      <c r="O148" s="352">
        <v>17658.1579020001</v>
      </c>
    </row>
    <row r="149" spans="2:15" s="351" customFormat="1" ht="12" customHeight="1">
      <c r="B149" s="359"/>
      <c r="C149" s="359"/>
      <c r="D149" s="359"/>
      <c r="E149" s="359"/>
      <c r="F149" s="359" t="s">
        <v>25</v>
      </c>
      <c r="G149" s="359"/>
      <c r="H149" s="359"/>
      <c r="I149" s="352"/>
      <c r="J149" s="352"/>
      <c r="K149" s="352"/>
      <c r="L149" s="352"/>
      <c r="M149" s="173"/>
      <c r="N149" s="173"/>
      <c r="O149" s="156"/>
    </row>
    <row r="150" spans="2:15" s="360" customFormat="1" ht="9" customHeight="1">
      <c r="B150" s="361"/>
      <c r="C150" s="361"/>
      <c r="D150" s="361"/>
      <c r="E150" s="361"/>
      <c r="F150" s="361"/>
      <c r="G150" s="361"/>
      <c r="H150" s="361"/>
      <c r="I150" s="361"/>
      <c r="J150" s="362"/>
      <c r="K150" s="363"/>
      <c r="L150" s="363"/>
      <c r="M150" s="363"/>
      <c r="N150" s="362"/>
      <c r="O150" s="362"/>
    </row>
    <row r="151" s="364" customFormat="1" ht="8.25" customHeight="1"/>
    <row r="152" spans="2:15" s="351" customFormat="1" ht="12.75">
      <c r="B152" s="365" t="s">
        <v>462</v>
      </c>
      <c r="C152" s="339" t="s">
        <v>577</v>
      </c>
      <c r="D152" s="339"/>
      <c r="E152" s="339"/>
      <c r="F152" s="339"/>
      <c r="G152" s="339"/>
      <c r="H152" s="339"/>
      <c r="I152" s="339"/>
      <c r="J152" s="339"/>
      <c r="K152" s="339"/>
      <c r="L152" s="339"/>
      <c r="M152" s="340"/>
      <c r="N152" s="340"/>
      <c r="O152" s="156"/>
    </row>
    <row r="153" spans="2:15" s="351" customFormat="1" ht="12.75">
      <c r="B153" s="339"/>
      <c r="C153" s="339" t="s">
        <v>578</v>
      </c>
      <c r="D153" s="339"/>
      <c r="E153" s="339"/>
      <c r="F153" s="339"/>
      <c r="G153" s="339"/>
      <c r="H153" s="339"/>
      <c r="I153" s="339"/>
      <c r="J153" s="339"/>
      <c r="K153" s="339"/>
      <c r="L153" s="339"/>
      <c r="M153" s="340"/>
      <c r="N153" s="340"/>
      <c r="O153" s="156"/>
    </row>
    <row r="154" spans="2:15" s="351" customFormat="1" ht="12.75">
      <c r="B154" s="339"/>
      <c r="C154" s="339" t="s">
        <v>589</v>
      </c>
      <c r="D154" s="339"/>
      <c r="E154" s="339"/>
      <c r="F154" s="339"/>
      <c r="G154" s="339"/>
      <c r="H154" s="339"/>
      <c r="I154" s="339"/>
      <c r="J154" s="339"/>
      <c r="K154" s="339"/>
      <c r="L154" s="339"/>
      <c r="M154" s="340"/>
      <c r="N154" s="340"/>
      <c r="O154" s="156"/>
    </row>
    <row r="155" spans="2:15" s="351" customFormat="1" ht="12.75">
      <c r="B155" s="365"/>
      <c r="C155" s="339" t="s">
        <v>588</v>
      </c>
      <c r="D155" s="339"/>
      <c r="E155" s="339"/>
      <c r="F155" s="339"/>
      <c r="G155" s="339"/>
      <c r="H155" s="339"/>
      <c r="I155" s="339"/>
      <c r="J155" s="339"/>
      <c r="K155" s="339"/>
      <c r="L155" s="339"/>
      <c r="M155" s="340"/>
      <c r="N155" s="340"/>
      <c r="O155" s="156"/>
    </row>
    <row r="156" spans="1:15" s="185" customFormat="1" ht="8.25">
      <c r="A156" s="366"/>
      <c r="B156" s="366"/>
      <c r="C156" s="366"/>
      <c r="D156" s="366"/>
      <c r="E156" s="366"/>
      <c r="F156" s="366"/>
      <c r="G156" s="366"/>
      <c r="H156" s="366"/>
      <c r="I156" s="366"/>
      <c r="J156" s="367"/>
      <c r="K156" s="368"/>
      <c r="L156" s="368"/>
      <c r="M156" s="368"/>
      <c r="N156" s="367"/>
      <c r="O156" s="367"/>
    </row>
    <row r="157" spans="1:15" s="185" customFormat="1" ht="8.25">
      <c r="A157" s="366"/>
      <c r="B157" s="366"/>
      <c r="C157" s="366"/>
      <c r="D157" s="366"/>
      <c r="E157" s="366"/>
      <c r="F157" s="366"/>
      <c r="G157" s="366"/>
      <c r="H157" s="366"/>
      <c r="I157" s="366"/>
      <c r="J157" s="367"/>
      <c r="K157" s="368"/>
      <c r="L157" s="368"/>
      <c r="M157" s="368"/>
      <c r="N157" s="367"/>
      <c r="O157" s="367"/>
    </row>
    <row r="158" spans="1:15" s="185" customFormat="1" ht="8.25">
      <c r="A158" s="366"/>
      <c r="B158" s="366"/>
      <c r="C158" s="366"/>
      <c r="D158" s="366"/>
      <c r="E158" s="366"/>
      <c r="F158" s="366"/>
      <c r="G158" s="366"/>
      <c r="H158" s="366"/>
      <c r="I158" s="366"/>
      <c r="J158" s="367"/>
      <c r="K158" s="368"/>
      <c r="L158" s="368"/>
      <c r="M158" s="368"/>
      <c r="N158" s="367"/>
      <c r="O158" s="367"/>
    </row>
    <row r="159" spans="1:15" s="185" customFormat="1" ht="8.25">
      <c r="A159" s="366"/>
      <c r="B159" s="366"/>
      <c r="C159" s="366"/>
      <c r="D159" s="366"/>
      <c r="E159" s="366"/>
      <c r="F159" s="366"/>
      <c r="G159" s="366"/>
      <c r="H159" s="366"/>
      <c r="I159" s="366"/>
      <c r="J159" s="367"/>
      <c r="K159" s="368"/>
      <c r="L159" s="368"/>
      <c r="M159" s="368"/>
      <c r="N159" s="367"/>
      <c r="O159" s="367"/>
    </row>
    <row r="160" spans="1:15" s="185" customFormat="1" ht="8.25">
      <c r="A160" s="366"/>
      <c r="B160" s="366"/>
      <c r="C160" s="366"/>
      <c r="D160" s="366"/>
      <c r="E160" s="366"/>
      <c r="F160" s="366"/>
      <c r="G160" s="366"/>
      <c r="H160" s="366"/>
      <c r="I160" s="366"/>
      <c r="J160" s="367"/>
      <c r="K160" s="368"/>
      <c r="L160" s="368"/>
      <c r="M160" s="368"/>
      <c r="N160" s="367"/>
      <c r="O160" s="367"/>
    </row>
    <row r="161" spans="1:15" s="185" customFormat="1" ht="8.25">
      <c r="A161" s="366"/>
      <c r="B161" s="366"/>
      <c r="C161" s="366"/>
      <c r="D161" s="366"/>
      <c r="E161" s="366"/>
      <c r="F161" s="366"/>
      <c r="G161" s="366"/>
      <c r="H161" s="366"/>
      <c r="I161" s="366"/>
      <c r="J161" s="367"/>
      <c r="K161" s="368"/>
      <c r="L161" s="368"/>
      <c r="M161" s="368"/>
      <c r="N161" s="367"/>
      <c r="O161" s="367"/>
    </row>
    <row r="162" spans="1:15" s="185" customFormat="1" ht="8.25">
      <c r="A162" s="366"/>
      <c r="B162" s="366"/>
      <c r="C162" s="366"/>
      <c r="D162" s="366"/>
      <c r="E162" s="366"/>
      <c r="F162" s="366"/>
      <c r="G162" s="366"/>
      <c r="H162" s="366"/>
      <c r="I162" s="366"/>
      <c r="J162" s="367"/>
      <c r="K162" s="368"/>
      <c r="L162" s="368"/>
      <c r="M162" s="368"/>
      <c r="N162" s="367"/>
      <c r="O162" s="367"/>
    </row>
    <row r="163" spans="1:15" s="185" customFormat="1" ht="8.25">
      <c r="A163" s="366"/>
      <c r="B163" s="366"/>
      <c r="C163" s="366"/>
      <c r="D163" s="366"/>
      <c r="E163" s="366"/>
      <c r="F163" s="366"/>
      <c r="G163" s="366"/>
      <c r="H163" s="366"/>
      <c r="I163" s="366"/>
      <c r="J163" s="367"/>
      <c r="K163" s="368"/>
      <c r="L163" s="368"/>
      <c r="M163" s="368"/>
      <c r="N163" s="367"/>
      <c r="O163" s="367"/>
    </row>
    <row r="164" spans="1:15" s="185" customFormat="1" ht="8.25">
      <c r="A164" s="366"/>
      <c r="B164" s="366"/>
      <c r="C164" s="366"/>
      <c r="D164" s="366"/>
      <c r="E164" s="366"/>
      <c r="F164" s="366"/>
      <c r="G164" s="366"/>
      <c r="H164" s="366"/>
      <c r="I164" s="366"/>
      <c r="J164" s="367"/>
      <c r="K164" s="368"/>
      <c r="L164" s="368"/>
      <c r="M164" s="368"/>
      <c r="N164" s="367"/>
      <c r="O164" s="367"/>
    </row>
    <row r="165" spans="1:15" s="185" customFormat="1" ht="8.25">
      <c r="A165" s="366"/>
      <c r="B165" s="366"/>
      <c r="C165" s="366"/>
      <c r="D165" s="366"/>
      <c r="E165" s="366"/>
      <c r="F165" s="366"/>
      <c r="G165" s="366"/>
      <c r="H165" s="366"/>
      <c r="I165" s="366"/>
      <c r="J165" s="367"/>
      <c r="K165" s="368"/>
      <c r="L165" s="368"/>
      <c r="M165" s="368"/>
      <c r="N165" s="367"/>
      <c r="O165" s="367"/>
    </row>
    <row r="166" spans="1:15" s="185" customFormat="1" ht="8.25">
      <c r="A166" s="366"/>
      <c r="B166" s="366"/>
      <c r="C166" s="366"/>
      <c r="D166" s="366"/>
      <c r="E166" s="366"/>
      <c r="F166" s="366"/>
      <c r="G166" s="366"/>
      <c r="H166" s="366"/>
      <c r="I166" s="366"/>
      <c r="J166" s="367"/>
      <c r="K166" s="368"/>
      <c r="L166" s="368"/>
      <c r="M166" s="368"/>
      <c r="N166" s="367"/>
      <c r="O166" s="367"/>
    </row>
    <row r="167" spans="1:15" s="185" customFormat="1" ht="8.25">
      <c r="A167" s="366"/>
      <c r="B167" s="366"/>
      <c r="C167" s="366"/>
      <c r="D167" s="366"/>
      <c r="E167" s="366"/>
      <c r="F167" s="366"/>
      <c r="G167" s="366"/>
      <c r="H167" s="366"/>
      <c r="I167" s="366"/>
      <c r="J167" s="367"/>
      <c r="K167" s="368"/>
      <c r="L167" s="368"/>
      <c r="M167" s="368"/>
      <c r="N167" s="367"/>
      <c r="O167" s="367"/>
    </row>
    <row r="168" spans="1:15" s="185" customFormat="1" ht="8.25">
      <c r="A168" s="366"/>
      <c r="B168" s="366"/>
      <c r="C168" s="366"/>
      <c r="D168" s="366"/>
      <c r="E168" s="366"/>
      <c r="F168" s="366"/>
      <c r="G168" s="366"/>
      <c r="H168" s="366"/>
      <c r="I168" s="366"/>
      <c r="J168" s="367"/>
      <c r="K168" s="368"/>
      <c r="L168" s="368"/>
      <c r="M168" s="368"/>
      <c r="N168" s="367"/>
      <c r="O168" s="367"/>
    </row>
    <row r="169" spans="1:15" s="185" customFormat="1" ht="8.25">
      <c r="A169" s="366"/>
      <c r="B169" s="366"/>
      <c r="C169" s="366"/>
      <c r="D169" s="366"/>
      <c r="E169" s="366"/>
      <c r="F169" s="366"/>
      <c r="G169" s="366"/>
      <c r="H169" s="366"/>
      <c r="I169" s="366"/>
      <c r="J169" s="367"/>
      <c r="K169" s="368"/>
      <c r="L169" s="368"/>
      <c r="M169" s="368"/>
      <c r="N169" s="367"/>
      <c r="O169" s="367"/>
    </row>
    <row r="170" spans="1:15" s="185" customFormat="1" ht="8.25">
      <c r="A170" s="366"/>
      <c r="B170" s="366"/>
      <c r="C170" s="366"/>
      <c r="D170" s="366"/>
      <c r="E170" s="366"/>
      <c r="F170" s="366"/>
      <c r="G170" s="366"/>
      <c r="H170" s="366"/>
      <c r="I170" s="366"/>
      <c r="J170" s="367"/>
      <c r="K170" s="368"/>
      <c r="L170" s="368"/>
      <c r="M170" s="368"/>
      <c r="N170" s="367"/>
      <c r="O170" s="367"/>
    </row>
    <row r="171" spans="1:15" s="185" customFormat="1" ht="8.25">
      <c r="A171" s="366"/>
      <c r="B171" s="366"/>
      <c r="C171" s="366"/>
      <c r="D171" s="366"/>
      <c r="E171" s="366"/>
      <c r="F171" s="366"/>
      <c r="G171" s="366"/>
      <c r="H171" s="366"/>
      <c r="I171" s="366"/>
      <c r="J171" s="367"/>
      <c r="K171" s="368"/>
      <c r="L171" s="368"/>
      <c r="M171" s="368"/>
      <c r="N171" s="367"/>
      <c r="O171" s="367"/>
    </row>
    <row r="172" spans="1:15" s="185" customFormat="1" ht="8.25">
      <c r="A172" s="366"/>
      <c r="B172" s="366"/>
      <c r="C172" s="366"/>
      <c r="D172" s="366"/>
      <c r="E172" s="366"/>
      <c r="F172" s="366"/>
      <c r="G172" s="366"/>
      <c r="H172" s="366"/>
      <c r="I172" s="366"/>
      <c r="J172" s="367"/>
      <c r="K172" s="368"/>
      <c r="L172" s="368"/>
      <c r="M172" s="368"/>
      <c r="N172" s="367"/>
      <c r="O172" s="367"/>
    </row>
    <row r="173" spans="1:15" s="183" customFormat="1" ht="8.25">
      <c r="A173" s="366"/>
      <c r="B173" s="366"/>
      <c r="C173" s="366"/>
      <c r="D173" s="366"/>
      <c r="E173" s="366"/>
      <c r="F173" s="366"/>
      <c r="G173" s="366"/>
      <c r="H173" s="366"/>
      <c r="I173" s="366"/>
      <c r="J173" s="367"/>
      <c r="K173" s="368"/>
      <c r="L173" s="368"/>
      <c r="M173" s="368"/>
      <c r="N173" s="367"/>
      <c r="O173" s="367"/>
    </row>
    <row r="174" spans="1:15" s="183" customFormat="1" ht="8.25">
      <c r="A174" s="366"/>
      <c r="B174" s="366"/>
      <c r="C174" s="366"/>
      <c r="D174" s="366"/>
      <c r="E174" s="366"/>
      <c r="F174" s="366"/>
      <c r="G174" s="366"/>
      <c r="H174" s="366"/>
      <c r="I174" s="366"/>
      <c r="J174" s="367"/>
      <c r="K174" s="368"/>
      <c r="L174" s="368"/>
      <c r="M174" s="368"/>
      <c r="N174" s="367"/>
      <c r="O174" s="367"/>
    </row>
    <row r="175" spans="1:15" s="183" customFormat="1" ht="8.25">
      <c r="A175" s="366"/>
      <c r="B175" s="366"/>
      <c r="C175" s="366"/>
      <c r="D175" s="366"/>
      <c r="E175" s="366"/>
      <c r="F175" s="366"/>
      <c r="G175" s="366"/>
      <c r="H175" s="366"/>
      <c r="I175" s="366"/>
      <c r="J175" s="367"/>
      <c r="K175" s="368"/>
      <c r="L175" s="368"/>
      <c r="M175" s="368"/>
      <c r="N175" s="367"/>
      <c r="O175" s="367"/>
    </row>
    <row r="176" spans="1:15" s="183" customFormat="1" ht="8.25">
      <c r="A176" s="366"/>
      <c r="B176" s="366"/>
      <c r="C176" s="366"/>
      <c r="D176" s="366"/>
      <c r="E176" s="366"/>
      <c r="F176" s="366"/>
      <c r="G176" s="366"/>
      <c r="H176" s="366"/>
      <c r="I176" s="366"/>
      <c r="J176" s="367"/>
      <c r="K176" s="368"/>
      <c r="L176" s="368"/>
      <c r="M176" s="368"/>
      <c r="N176" s="367"/>
      <c r="O176" s="367"/>
    </row>
    <row r="177" spans="1:15" s="183" customFormat="1" ht="8.25">
      <c r="A177" s="366"/>
      <c r="B177" s="366"/>
      <c r="C177" s="366"/>
      <c r="D177" s="366"/>
      <c r="E177" s="366"/>
      <c r="F177" s="366"/>
      <c r="G177" s="366"/>
      <c r="H177" s="366"/>
      <c r="I177" s="366"/>
      <c r="J177" s="367"/>
      <c r="K177" s="368"/>
      <c r="L177" s="368"/>
      <c r="M177" s="368"/>
      <c r="N177" s="367"/>
      <c r="O177" s="367"/>
    </row>
    <row r="178" spans="1:15" s="183" customFormat="1" ht="8.25">
      <c r="A178" s="366"/>
      <c r="B178" s="366"/>
      <c r="C178" s="366"/>
      <c r="D178" s="366"/>
      <c r="E178" s="366"/>
      <c r="F178" s="366"/>
      <c r="G178" s="366"/>
      <c r="H178" s="366"/>
      <c r="I178" s="366"/>
      <c r="J178" s="367"/>
      <c r="K178" s="368"/>
      <c r="L178" s="368"/>
      <c r="M178" s="368"/>
      <c r="N178" s="367"/>
      <c r="O178" s="367"/>
    </row>
    <row r="179" spans="1:15" s="183" customFormat="1" ht="8.25">
      <c r="A179" s="366"/>
      <c r="B179" s="366"/>
      <c r="C179" s="366"/>
      <c r="D179" s="366"/>
      <c r="E179" s="366"/>
      <c r="F179" s="366"/>
      <c r="G179" s="366"/>
      <c r="H179" s="366"/>
      <c r="I179" s="366"/>
      <c r="J179" s="367"/>
      <c r="K179" s="368"/>
      <c r="L179" s="368"/>
      <c r="M179" s="368"/>
      <c r="N179" s="367"/>
      <c r="O179" s="367"/>
    </row>
    <row r="180" spans="1:15" s="183" customFormat="1" ht="8.25">
      <c r="A180" s="366"/>
      <c r="B180" s="366"/>
      <c r="C180" s="366"/>
      <c r="D180" s="366"/>
      <c r="E180" s="366"/>
      <c r="F180" s="366"/>
      <c r="G180" s="366"/>
      <c r="H180" s="366"/>
      <c r="I180" s="366"/>
      <c r="J180" s="367"/>
      <c r="K180" s="368"/>
      <c r="L180" s="368"/>
      <c r="M180" s="368"/>
      <c r="N180" s="367"/>
      <c r="O180" s="367"/>
    </row>
    <row r="181" spans="1:15" s="183" customFormat="1" ht="8.25">
      <c r="A181" s="366"/>
      <c r="B181" s="366"/>
      <c r="C181" s="366"/>
      <c r="D181" s="366"/>
      <c r="E181" s="366"/>
      <c r="F181" s="366"/>
      <c r="G181" s="366"/>
      <c r="H181" s="366"/>
      <c r="I181" s="366"/>
      <c r="J181" s="367"/>
      <c r="K181" s="368"/>
      <c r="L181" s="368"/>
      <c r="M181" s="368"/>
      <c r="N181" s="367"/>
      <c r="O181" s="367"/>
    </row>
    <row r="182" spans="1:15" s="183" customFormat="1" ht="8.25">
      <c r="A182" s="366"/>
      <c r="B182" s="366"/>
      <c r="C182" s="366"/>
      <c r="D182" s="366"/>
      <c r="E182" s="366"/>
      <c r="F182" s="366"/>
      <c r="G182" s="366"/>
      <c r="H182" s="366"/>
      <c r="I182" s="366"/>
      <c r="J182" s="367"/>
      <c r="K182" s="368"/>
      <c r="L182" s="368"/>
      <c r="M182" s="368"/>
      <c r="N182" s="367"/>
      <c r="O182" s="367"/>
    </row>
    <row r="183" spans="1:15" s="183" customFormat="1" ht="8.25">
      <c r="A183" s="366"/>
      <c r="B183" s="366"/>
      <c r="C183" s="366"/>
      <c r="D183" s="366"/>
      <c r="E183" s="366"/>
      <c r="F183" s="366"/>
      <c r="G183" s="366"/>
      <c r="H183" s="366"/>
      <c r="I183" s="366"/>
      <c r="J183" s="367"/>
      <c r="K183" s="368"/>
      <c r="L183" s="368"/>
      <c r="M183" s="368"/>
      <c r="N183" s="367"/>
      <c r="O183" s="367"/>
    </row>
    <row r="184" spans="1:15" s="183" customFormat="1" ht="8.25">
      <c r="A184" s="366"/>
      <c r="B184" s="366"/>
      <c r="C184" s="366"/>
      <c r="D184" s="366"/>
      <c r="E184" s="366"/>
      <c r="F184" s="366"/>
      <c r="G184" s="366"/>
      <c r="H184" s="366"/>
      <c r="I184" s="366"/>
      <c r="J184" s="367"/>
      <c r="K184" s="368"/>
      <c r="L184" s="368"/>
      <c r="M184" s="368"/>
      <c r="N184" s="367"/>
      <c r="O184" s="367"/>
    </row>
    <row r="185" spans="1:15" s="183" customFormat="1" ht="8.25">
      <c r="A185" s="366"/>
      <c r="B185" s="366"/>
      <c r="C185" s="366"/>
      <c r="D185" s="366"/>
      <c r="E185" s="366"/>
      <c r="F185" s="366"/>
      <c r="G185" s="366"/>
      <c r="H185" s="366"/>
      <c r="I185" s="366"/>
      <c r="J185" s="367"/>
      <c r="K185" s="368"/>
      <c r="L185" s="368"/>
      <c r="M185" s="368"/>
      <c r="N185" s="367"/>
      <c r="O185" s="367"/>
    </row>
    <row r="186" spans="1:15" s="183" customFormat="1" ht="8.25">
      <c r="A186" s="366"/>
      <c r="B186" s="366"/>
      <c r="C186" s="366"/>
      <c r="D186" s="366"/>
      <c r="E186" s="366"/>
      <c r="F186" s="366"/>
      <c r="G186" s="366"/>
      <c r="H186" s="366"/>
      <c r="I186" s="366"/>
      <c r="J186" s="367"/>
      <c r="K186" s="368"/>
      <c r="L186" s="368"/>
      <c r="M186" s="368"/>
      <c r="N186" s="367"/>
      <c r="O186" s="367"/>
    </row>
    <row r="187" spans="1:15" s="183" customFormat="1" ht="8.25">
      <c r="A187" s="366"/>
      <c r="B187" s="366"/>
      <c r="C187" s="366"/>
      <c r="D187" s="366"/>
      <c r="E187" s="366"/>
      <c r="F187" s="366"/>
      <c r="G187" s="366"/>
      <c r="H187" s="366"/>
      <c r="I187" s="366"/>
      <c r="J187" s="367"/>
      <c r="K187" s="368"/>
      <c r="L187" s="368"/>
      <c r="M187" s="368"/>
      <c r="N187" s="367"/>
      <c r="O187" s="367"/>
    </row>
    <row r="188" spans="1:15" s="183" customFormat="1" ht="8.25">
      <c r="A188" s="366"/>
      <c r="B188" s="366"/>
      <c r="C188" s="366"/>
      <c r="D188" s="366"/>
      <c r="E188" s="366"/>
      <c r="F188" s="366"/>
      <c r="G188" s="366"/>
      <c r="H188" s="366"/>
      <c r="I188" s="366"/>
      <c r="J188" s="367"/>
      <c r="K188" s="368"/>
      <c r="L188" s="368"/>
      <c r="M188" s="368"/>
      <c r="N188" s="367"/>
      <c r="O188" s="367"/>
    </row>
    <row r="189" spans="1:15" s="183" customFormat="1" ht="8.25">
      <c r="A189" s="366"/>
      <c r="B189" s="366"/>
      <c r="C189" s="366"/>
      <c r="D189" s="366"/>
      <c r="E189" s="366"/>
      <c r="F189" s="366"/>
      <c r="G189" s="366"/>
      <c r="H189" s="366"/>
      <c r="I189" s="366"/>
      <c r="J189" s="367"/>
      <c r="K189" s="368"/>
      <c r="L189" s="368"/>
      <c r="M189" s="368"/>
      <c r="N189" s="367"/>
      <c r="O189" s="367"/>
    </row>
    <row r="190" spans="1:15" s="183" customFormat="1" ht="8.25">
      <c r="A190" s="366"/>
      <c r="B190" s="366"/>
      <c r="C190" s="366"/>
      <c r="D190" s="366"/>
      <c r="E190" s="366"/>
      <c r="F190" s="366"/>
      <c r="G190" s="366"/>
      <c r="H190" s="366"/>
      <c r="I190" s="366"/>
      <c r="J190" s="367"/>
      <c r="K190" s="368"/>
      <c r="L190" s="368"/>
      <c r="M190" s="368"/>
      <c r="N190" s="367"/>
      <c r="O190" s="367"/>
    </row>
    <row r="191" spans="1:15" s="183" customFormat="1" ht="8.25">
      <c r="A191" s="366"/>
      <c r="B191" s="366"/>
      <c r="C191" s="366"/>
      <c r="D191" s="366"/>
      <c r="E191" s="366"/>
      <c r="F191" s="366"/>
      <c r="G191" s="366"/>
      <c r="H191" s="366"/>
      <c r="I191" s="366"/>
      <c r="J191" s="367"/>
      <c r="K191" s="368"/>
      <c r="L191" s="368"/>
      <c r="M191" s="368"/>
      <c r="N191" s="367"/>
      <c r="O191" s="367"/>
    </row>
    <row r="192" spans="1:15" s="183" customFormat="1" ht="8.25">
      <c r="A192" s="366"/>
      <c r="B192" s="366"/>
      <c r="C192" s="366"/>
      <c r="D192" s="366"/>
      <c r="E192" s="366"/>
      <c r="F192" s="366"/>
      <c r="G192" s="366"/>
      <c r="H192" s="366"/>
      <c r="I192" s="366"/>
      <c r="J192" s="367"/>
      <c r="K192" s="368"/>
      <c r="L192" s="368"/>
      <c r="M192" s="368"/>
      <c r="N192" s="367"/>
      <c r="O192" s="367"/>
    </row>
    <row r="193" spans="1:15" s="183" customFormat="1" ht="8.25">
      <c r="A193" s="366"/>
      <c r="B193" s="366"/>
      <c r="C193" s="366"/>
      <c r="D193" s="366"/>
      <c r="E193" s="366"/>
      <c r="F193" s="366"/>
      <c r="G193" s="366"/>
      <c r="H193" s="366"/>
      <c r="I193" s="366"/>
      <c r="J193" s="367"/>
      <c r="K193" s="368"/>
      <c r="L193" s="368"/>
      <c r="M193" s="368"/>
      <c r="N193" s="367"/>
      <c r="O193" s="367"/>
    </row>
    <row r="194" spans="1:15" s="183" customFormat="1" ht="8.25">
      <c r="A194" s="366"/>
      <c r="B194" s="366"/>
      <c r="C194" s="366"/>
      <c r="D194" s="366"/>
      <c r="E194" s="366"/>
      <c r="F194" s="366"/>
      <c r="G194" s="366"/>
      <c r="H194" s="366"/>
      <c r="I194" s="366"/>
      <c r="J194" s="367"/>
      <c r="K194" s="368"/>
      <c r="L194" s="368"/>
      <c r="M194" s="368"/>
      <c r="N194" s="367"/>
      <c r="O194" s="367"/>
    </row>
    <row r="195" spans="1:15" s="183" customFormat="1" ht="8.25">
      <c r="A195" s="366"/>
      <c r="B195" s="366"/>
      <c r="C195" s="366"/>
      <c r="D195" s="366"/>
      <c r="E195" s="366"/>
      <c r="F195" s="366"/>
      <c r="G195" s="366"/>
      <c r="H195" s="366"/>
      <c r="I195" s="366"/>
      <c r="J195" s="367"/>
      <c r="K195" s="368"/>
      <c r="L195" s="368"/>
      <c r="M195" s="368"/>
      <c r="N195" s="367"/>
      <c r="O195" s="367"/>
    </row>
    <row r="196" spans="1:15" s="183" customFormat="1" ht="8.25">
      <c r="A196" s="366"/>
      <c r="B196" s="366"/>
      <c r="C196" s="366"/>
      <c r="D196" s="366"/>
      <c r="E196" s="366"/>
      <c r="F196" s="366"/>
      <c r="G196" s="366"/>
      <c r="H196" s="366"/>
      <c r="I196" s="366"/>
      <c r="J196" s="367"/>
      <c r="K196" s="368"/>
      <c r="L196" s="368"/>
      <c r="M196" s="368"/>
      <c r="N196" s="367"/>
      <c r="O196" s="367"/>
    </row>
    <row r="197" spans="1:15" s="183" customFormat="1" ht="8.25">
      <c r="A197" s="366"/>
      <c r="B197" s="366"/>
      <c r="C197" s="366"/>
      <c r="D197" s="366"/>
      <c r="E197" s="366"/>
      <c r="F197" s="366"/>
      <c r="G197" s="366"/>
      <c r="H197" s="366"/>
      <c r="I197" s="366"/>
      <c r="J197" s="367"/>
      <c r="K197" s="368"/>
      <c r="L197" s="368"/>
      <c r="M197" s="368"/>
      <c r="N197" s="367"/>
      <c r="O197" s="367"/>
    </row>
    <row r="198" spans="1:15" s="183" customFormat="1" ht="8.25">
      <c r="A198" s="366"/>
      <c r="B198" s="366"/>
      <c r="C198" s="366"/>
      <c r="D198" s="366"/>
      <c r="E198" s="366"/>
      <c r="F198" s="366"/>
      <c r="G198" s="366"/>
      <c r="H198" s="366"/>
      <c r="I198" s="366"/>
      <c r="J198" s="367"/>
      <c r="K198" s="368"/>
      <c r="L198" s="368"/>
      <c r="M198" s="368"/>
      <c r="N198" s="367"/>
      <c r="O198" s="367"/>
    </row>
    <row r="199" spans="1:15" s="183" customFormat="1" ht="8.25">
      <c r="A199" s="366"/>
      <c r="B199" s="366"/>
      <c r="C199" s="366"/>
      <c r="D199" s="366"/>
      <c r="E199" s="366"/>
      <c r="F199" s="366"/>
      <c r="G199" s="366"/>
      <c r="H199" s="366"/>
      <c r="I199" s="366"/>
      <c r="J199" s="367"/>
      <c r="K199" s="368"/>
      <c r="L199" s="368"/>
      <c r="M199" s="368"/>
      <c r="N199" s="367"/>
      <c r="O199" s="367"/>
    </row>
    <row r="200" spans="1:15" s="183" customFormat="1" ht="8.25">
      <c r="A200" s="366"/>
      <c r="B200" s="366"/>
      <c r="C200" s="366"/>
      <c r="D200" s="366"/>
      <c r="E200" s="366"/>
      <c r="F200" s="366"/>
      <c r="G200" s="366"/>
      <c r="H200" s="366"/>
      <c r="I200" s="366"/>
      <c r="J200" s="367"/>
      <c r="K200" s="368"/>
      <c r="L200" s="368"/>
      <c r="M200" s="368"/>
      <c r="N200" s="367"/>
      <c r="O200" s="367"/>
    </row>
    <row r="201" spans="1:15" s="183" customFormat="1" ht="8.25">
      <c r="A201" s="366"/>
      <c r="B201" s="366"/>
      <c r="C201" s="366"/>
      <c r="D201" s="366"/>
      <c r="E201" s="366"/>
      <c r="F201" s="366"/>
      <c r="G201" s="366"/>
      <c r="H201" s="366"/>
      <c r="I201" s="366"/>
      <c r="J201" s="367"/>
      <c r="K201" s="368"/>
      <c r="L201" s="368"/>
      <c r="M201" s="368"/>
      <c r="N201" s="367"/>
      <c r="O201" s="367"/>
    </row>
  </sheetData>
  <printOptions/>
  <pageMargins left="0.75" right="0.75" top="1" bottom="1" header="0" footer="0"/>
  <pageSetup horizontalDpi="600" verticalDpi="600" orientation="portrait" scale="74" r:id="rId1"/>
  <rowBreaks count="1" manualBreakCount="1">
    <brk id="84" min="1" max="21" man="1"/>
  </rowBreaks>
</worksheet>
</file>

<file path=xl/worksheets/sheet2.xml><?xml version="1.0" encoding="utf-8"?>
<worksheet xmlns="http://schemas.openxmlformats.org/spreadsheetml/2006/main" xmlns:r="http://schemas.openxmlformats.org/officeDocument/2006/relationships">
  <dimension ref="B1:J91"/>
  <sheetViews>
    <sheetView zoomScale="75" zoomScaleNormal="75" workbookViewId="0" topLeftCell="A1">
      <selection activeCell="A1" sqref="A1"/>
    </sheetView>
  </sheetViews>
  <sheetFormatPr defaultColWidth="11.421875" defaultRowHeight="12.75"/>
  <cols>
    <col min="1" max="1" width="4.00390625" style="156" customWidth="1"/>
    <col min="2" max="2" width="2.8515625" style="156" customWidth="1"/>
    <col min="3" max="6" width="2.7109375" style="156" customWidth="1"/>
    <col min="7" max="7" width="49.421875" style="156" customWidth="1"/>
    <col min="8" max="8" width="9.7109375" style="155" customWidth="1"/>
    <col min="9" max="9" width="10.00390625" style="155" customWidth="1"/>
    <col min="10" max="10" width="10.140625" style="155" customWidth="1"/>
    <col min="11" max="16384" width="11.421875" style="156" customWidth="1"/>
  </cols>
  <sheetData>
    <row r="1" ht="12.75">
      <c r="B1" s="156" t="s">
        <v>597</v>
      </c>
    </row>
    <row r="2" spans="2:10" ht="12.75">
      <c r="B2" s="154" t="s">
        <v>691</v>
      </c>
      <c r="C2" s="220"/>
      <c r="D2" s="220"/>
      <c r="E2" s="220"/>
      <c r="F2" s="220"/>
      <c r="G2" s="220"/>
      <c r="H2" s="375"/>
      <c r="I2" s="375"/>
      <c r="J2" s="375"/>
    </row>
    <row r="3" spans="2:10" ht="12.75">
      <c r="B3" s="157" t="s">
        <v>0</v>
      </c>
      <c r="C3" s="210"/>
      <c r="D3" s="210"/>
      <c r="E3" s="210"/>
      <c r="F3" s="210"/>
      <c r="G3" s="210"/>
      <c r="H3" s="376"/>
      <c r="I3" s="376"/>
      <c r="J3" s="376"/>
    </row>
    <row r="4" ht="6.75" customHeight="1"/>
    <row r="5" spans="2:10" ht="12.75">
      <c r="B5" s="188"/>
      <c r="C5" s="188"/>
      <c r="D5" s="188"/>
      <c r="E5" s="188"/>
      <c r="F5" s="188"/>
      <c r="G5" s="188"/>
      <c r="H5" s="158"/>
      <c r="I5" s="158"/>
      <c r="J5" s="158"/>
    </row>
    <row r="6" spans="2:10" ht="12.75">
      <c r="B6" s="189"/>
      <c r="C6" s="156" t="s">
        <v>1</v>
      </c>
      <c r="D6" s="189"/>
      <c r="E6" s="189"/>
      <c r="F6" s="189"/>
      <c r="G6" s="189"/>
      <c r="H6" s="159" t="s">
        <v>366</v>
      </c>
      <c r="I6" s="159" t="s">
        <v>367</v>
      </c>
      <c r="J6" s="159" t="s">
        <v>122</v>
      </c>
    </row>
    <row r="7" spans="2:10" ht="12.75">
      <c r="B7" s="190"/>
      <c r="C7" s="190"/>
      <c r="D7" s="190"/>
      <c r="E7" s="190"/>
      <c r="F7" s="190"/>
      <c r="G7" s="190"/>
      <c r="H7" s="161"/>
      <c r="I7" s="161"/>
      <c r="J7" s="161"/>
    </row>
    <row r="8" ht="9" customHeight="1"/>
    <row r="9" spans="2:10" ht="12.75">
      <c r="B9" s="237" t="s">
        <v>368</v>
      </c>
      <c r="C9" s="191" t="s">
        <v>369</v>
      </c>
      <c r="D9" s="191"/>
      <c r="E9" s="191"/>
      <c r="F9" s="191"/>
      <c r="G9" s="191"/>
      <c r="H9" s="162">
        <v>85928.8119707402</v>
      </c>
      <c r="I9" s="162">
        <v>78729.08287094232</v>
      </c>
      <c r="J9" s="162">
        <v>7199.729099797871</v>
      </c>
    </row>
    <row r="10" spans="2:10" ht="7.5" customHeight="1">
      <c r="B10" s="238"/>
      <c r="H10" s="163"/>
      <c r="I10" s="163"/>
      <c r="J10" s="163"/>
    </row>
    <row r="11" spans="2:10" ht="12.75">
      <c r="B11" s="238"/>
      <c r="C11" s="156" t="s">
        <v>370</v>
      </c>
      <c r="D11" s="156" t="s">
        <v>371</v>
      </c>
      <c r="H11" s="163">
        <v>76429.31884530031</v>
      </c>
      <c r="I11" s="163">
        <v>53937.938799838</v>
      </c>
      <c r="J11" s="163">
        <v>22491.380045462312</v>
      </c>
    </row>
    <row r="12" spans="2:10" ht="12.75">
      <c r="B12" s="237"/>
      <c r="C12" s="191"/>
      <c r="D12" s="191" t="s">
        <v>372</v>
      </c>
      <c r="E12" s="191" t="s">
        <v>258</v>
      </c>
      <c r="F12" s="191"/>
      <c r="G12" s="191"/>
      <c r="H12" s="162">
        <v>67643.81062346033</v>
      </c>
      <c r="I12" s="162">
        <v>43990.87352780592</v>
      </c>
      <c r="J12" s="162">
        <v>23652.937095654415</v>
      </c>
    </row>
    <row r="13" spans="2:10" ht="12.75">
      <c r="B13" s="238"/>
      <c r="E13" s="156" t="s">
        <v>373</v>
      </c>
      <c r="H13" s="163">
        <v>66635.54995046444</v>
      </c>
      <c r="I13" s="163">
        <v>43079.95370897948</v>
      </c>
      <c r="J13" s="163">
        <v>23555.596241484956</v>
      </c>
    </row>
    <row r="14" spans="2:10" ht="12.75">
      <c r="B14" s="238"/>
      <c r="F14" s="156" t="s">
        <v>119</v>
      </c>
      <c r="H14" s="163">
        <v>65065.37345756499</v>
      </c>
      <c r="I14" s="163">
        <v>40298.6910752126</v>
      </c>
      <c r="J14" s="163">
        <v>24766.68238235239</v>
      </c>
    </row>
    <row r="15" spans="2:10" ht="12.75">
      <c r="B15" s="238"/>
      <c r="F15" s="156" t="s">
        <v>374</v>
      </c>
      <c r="H15" s="163">
        <v>1570.1764928994457</v>
      </c>
      <c r="I15" s="163">
        <v>2781.2626337668826</v>
      </c>
      <c r="J15" s="163">
        <v>-1211.0861408674368</v>
      </c>
    </row>
    <row r="16" spans="2:10" ht="12.75">
      <c r="B16" s="238"/>
      <c r="E16" s="156" t="s">
        <v>375</v>
      </c>
      <c r="H16" s="163">
        <v>0.5725505</v>
      </c>
      <c r="I16" s="163">
        <v>57.6330695</v>
      </c>
      <c r="J16" s="163">
        <v>-57.060519</v>
      </c>
    </row>
    <row r="17" spans="2:10" ht="12.75">
      <c r="B17" s="238"/>
      <c r="E17" s="156" t="s">
        <v>125</v>
      </c>
      <c r="H17" s="163">
        <v>434.11206265590005</v>
      </c>
      <c r="I17" s="163">
        <v>853.2867493264358</v>
      </c>
      <c r="J17" s="163">
        <v>-419.1746866705358</v>
      </c>
    </row>
    <row r="18" spans="2:10" ht="12.75">
      <c r="B18" s="238"/>
      <c r="E18" s="156" t="s">
        <v>126</v>
      </c>
      <c r="H18" s="163">
        <v>573.57605984</v>
      </c>
      <c r="I18" s="163">
        <v>0</v>
      </c>
      <c r="J18" s="163">
        <v>573.57605984</v>
      </c>
    </row>
    <row r="19" spans="2:10" ht="12.75">
      <c r="B19" s="237"/>
      <c r="C19" s="191"/>
      <c r="D19" s="191" t="s">
        <v>376</v>
      </c>
      <c r="E19" s="191" t="s">
        <v>259</v>
      </c>
      <c r="F19" s="191"/>
      <c r="G19" s="191"/>
      <c r="H19" s="162">
        <v>8785.508221839977</v>
      </c>
      <c r="I19" s="162">
        <v>9947.065272032081</v>
      </c>
      <c r="J19" s="162">
        <v>-1161.5570501921047</v>
      </c>
    </row>
    <row r="20" spans="2:10" ht="12.75">
      <c r="B20" s="238"/>
      <c r="E20" s="156" t="s">
        <v>127</v>
      </c>
      <c r="H20" s="163">
        <v>5131.052065381165</v>
      </c>
      <c r="I20" s="163">
        <v>5274.743287575719</v>
      </c>
      <c r="J20" s="163">
        <v>-143.69122219455312</v>
      </c>
    </row>
    <row r="21" spans="2:10" ht="12.75">
      <c r="B21" s="238"/>
      <c r="E21" s="156" t="s">
        <v>128</v>
      </c>
      <c r="H21" s="164">
        <v>1419.3229999999999</v>
      </c>
      <c r="I21" s="164">
        <v>1761.721</v>
      </c>
      <c r="J21" s="164">
        <v>-342.39800000000014</v>
      </c>
    </row>
    <row r="22" spans="2:10" ht="12.75">
      <c r="B22" s="238"/>
      <c r="E22" s="156" t="s">
        <v>53</v>
      </c>
      <c r="H22" s="163">
        <v>2235.13315645881</v>
      </c>
      <c r="I22" s="163">
        <v>2910.6009844563637</v>
      </c>
      <c r="J22" s="163">
        <v>-675.4678279975537</v>
      </c>
    </row>
    <row r="23" spans="2:10" ht="8.25" customHeight="1">
      <c r="B23" s="238"/>
      <c r="H23" s="163"/>
      <c r="I23" s="163"/>
      <c r="J23" s="163"/>
    </row>
    <row r="24" spans="2:10" ht="12.75">
      <c r="B24" s="237"/>
      <c r="C24" s="156" t="s">
        <v>377</v>
      </c>
      <c r="D24" s="156" t="s">
        <v>378</v>
      </c>
      <c r="H24" s="163">
        <v>5925.299140253328</v>
      </c>
      <c r="I24" s="163">
        <v>24190.75508737974</v>
      </c>
      <c r="J24" s="163">
        <v>-18265.455947126415</v>
      </c>
    </row>
    <row r="25" spans="2:10" ht="12.75">
      <c r="B25" s="237"/>
      <c r="E25" s="156" t="s">
        <v>379</v>
      </c>
      <c r="H25" s="163">
        <v>2.5</v>
      </c>
      <c r="I25" s="163">
        <v>5.7</v>
      </c>
      <c r="J25" s="163">
        <v>-3.2</v>
      </c>
    </row>
    <row r="26" spans="2:10" ht="12.75">
      <c r="B26" s="237"/>
      <c r="E26" s="156" t="s">
        <v>129</v>
      </c>
      <c r="H26" s="163">
        <v>5922.799140253328</v>
      </c>
      <c r="I26" s="163">
        <v>24185.05508737974</v>
      </c>
      <c r="J26" s="163">
        <v>-18262.25594712641</v>
      </c>
    </row>
    <row r="27" spans="2:10" ht="12.75">
      <c r="B27" s="237"/>
      <c r="F27" s="156" t="s">
        <v>120</v>
      </c>
      <c r="H27" s="163">
        <v>2344.422798414634</v>
      </c>
      <c r="I27" s="163">
        <v>22091.77868010013</v>
      </c>
      <c r="J27" s="163">
        <v>-19747.355881685497</v>
      </c>
    </row>
    <row r="28" spans="2:10" ht="12.75">
      <c r="B28" s="237"/>
      <c r="G28" s="156" t="s">
        <v>114</v>
      </c>
      <c r="H28" s="163">
        <v>2006.4197902246779</v>
      </c>
      <c r="I28" s="163">
        <v>0</v>
      </c>
      <c r="J28" s="163">
        <v>2006.4197902246779</v>
      </c>
    </row>
    <row r="29" spans="2:10" ht="12.75">
      <c r="B29" s="237"/>
      <c r="G29" s="156" t="s">
        <v>115</v>
      </c>
      <c r="H29" s="163">
        <v>338.0030081899564</v>
      </c>
      <c r="I29" s="163">
        <v>22091.77868010013</v>
      </c>
      <c r="J29" s="163">
        <v>-21753.775671910174</v>
      </c>
    </row>
    <row r="30" spans="2:10" ht="12.75">
      <c r="B30" s="237"/>
      <c r="F30" s="156" t="s">
        <v>74</v>
      </c>
      <c r="H30" s="163">
        <v>2300.3302188394464</v>
      </c>
      <c r="I30" s="163">
        <v>1157.3898812956147</v>
      </c>
      <c r="J30" s="163">
        <v>1142.9403375438317</v>
      </c>
    </row>
    <row r="31" spans="2:10" ht="12.75">
      <c r="B31" s="237"/>
      <c r="G31" s="156" t="s">
        <v>123</v>
      </c>
      <c r="H31" s="163">
        <v>1375.9309822919986</v>
      </c>
      <c r="I31" s="163">
        <v>317.43773284938385</v>
      </c>
      <c r="J31" s="163">
        <v>1058.4932494426148</v>
      </c>
    </row>
    <row r="32" spans="2:10" ht="12.75">
      <c r="B32" s="237"/>
      <c r="G32" s="156" t="s">
        <v>124</v>
      </c>
      <c r="H32" s="163">
        <v>924.3992365474476</v>
      </c>
      <c r="I32" s="163">
        <v>839.9521484462309</v>
      </c>
      <c r="J32" s="163">
        <v>84.44708810121665</v>
      </c>
    </row>
    <row r="33" spans="2:10" ht="12.75">
      <c r="B33" s="237"/>
      <c r="F33" s="156" t="s">
        <v>76</v>
      </c>
      <c r="H33" s="163">
        <v>1278.0461229992475</v>
      </c>
      <c r="I33" s="163">
        <v>935.8865259839938</v>
      </c>
      <c r="J33" s="163">
        <v>342.15959701525367</v>
      </c>
    </row>
    <row r="34" spans="2:10" ht="7.5" customHeight="1">
      <c r="B34" s="238"/>
      <c r="H34" s="163"/>
      <c r="I34" s="163"/>
      <c r="J34" s="163"/>
    </row>
    <row r="35" spans="2:10" ht="12.75">
      <c r="B35" s="238"/>
      <c r="C35" s="156" t="s">
        <v>380</v>
      </c>
      <c r="D35" s="156" t="s">
        <v>381</v>
      </c>
      <c r="H35" s="163">
        <v>3574.193985186556</v>
      </c>
      <c r="I35" s="163">
        <v>600.3889837245852</v>
      </c>
      <c r="J35" s="163">
        <v>2973.8050014619707</v>
      </c>
    </row>
    <row r="36" spans="2:10" ht="6" customHeight="1">
      <c r="B36" s="238"/>
      <c r="H36" s="163"/>
      <c r="I36" s="163"/>
      <c r="J36" s="163"/>
    </row>
    <row r="37" spans="2:10" ht="12.75">
      <c r="B37" s="237" t="s">
        <v>382</v>
      </c>
      <c r="C37" s="191" t="s">
        <v>143</v>
      </c>
      <c r="D37" s="191"/>
      <c r="E37" s="191"/>
      <c r="F37" s="191"/>
      <c r="G37" s="191"/>
      <c r="H37" s="162">
        <v>163546.98023920195</v>
      </c>
      <c r="I37" s="162">
        <v>169753.57657076343</v>
      </c>
      <c r="J37" s="162">
        <v>-6206.596331561479</v>
      </c>
    </row>
    <row r="38" spans="2:10" ht="12.75">
      <c r="B38" s="238"/>
      <c r="H38" s="163"/>
      <c r="I38" s="163"/>
      <c r="J38" s="163"/>
    </row>
    <row r="39" spans="2:10" ht="12.75">
      <c r="B39" s="238"/>
      <c r="C39" s="156" t="s">
        <v>370</v>
      </c>
      <c r="D39" s="156" t="s">
        <v>383</v>
      </c>
      <c r="H39" s="163">
        <v>15.70909884</v>
      </c>
      <c r="I39" s="163">
        <v>0</v>
      </c>
      <c r="J39" s="163">
        <v>15.70909884</v>
      </c>
    </row>
    <row r="40" spans="2:10" ht="12.75">
      <c r="B40" s="238"/>
      <c r="E40" s="156" t="s">
        <v>384</v>
      </c>
      <c r="H40" s="163">
        <v>15.70909884</v>
      </c>
      <c r="I40" s="163">
        <v>0</v>
      </c>
      <c r="J40" s="163">
        <v>15.70909884</v>
      </c>
    </row>
    <row r="41" spans="2:10" ht="12.75">
      <c r="B41" s="238"/>
      <c r="E41" s="156" t="s">
        <v>385</v>
      </c>
      <c r="H41" s="163">
        <v>0</v>
      </c>
      <c r="I41" s="163">
        <v>0</v>
      </c>
      <c r="J41" s="163">
        <v>0</v>
      </c>
    </row>
    <row r="42" spans="2:10" ht="6" customHeight="1">
      <c r="B42" s="238"/>
      <c r="H42" s="163"/>
      <c r="I42" s="163"/>
      <c r="J42" s="163"/>
    </row>
    <row r="43" spans="2:10" ht="12.75">
      <c r="B43" s="238"/>
      <c r="C43" s="156" t="s">
        <v>377</v>
      </c>
      <c r="D43" s="156" t="s">
        <v>386</v>
      </c>
      <c r="H43" s="163">
        <v>163531.27114036196</v>
      </c>
      <c r="I43" s="163">
        <v>169753.57657076343</v>
      </c>
      <c r="J43" s="163">
        <v>-6222.305430401466</v>
      </c>
    </row>
    <row r="44" spans="2:10" ht="12.75">
      <c r="B44" s="238"/>
      <c r="E44" s="156" t="s">
        <v>120</v>
      </c>
      <c r="H44" s="163">
        <v>19196.47093424682</v>
      </c>
      <c r="I44" s="163">
        <v>8569.491641248762</v>
      </c>
      <c r="J44" s="163">
        <v>10626.979292998058</v>
      </c>
    </row>
    <row r="45" spans="2:10" ht="12.75">
      <c r="B45" s="238"/>
      <c r="F45" s="156" t="s">
        <v>114</v>
      </c>
      <c r="H45" s="163">
        <v>1666.3513411099998</v>
      </c>
      <c r="I45" s="163">
        <v>5496.685196428806</v>
      </c>
      <c r="J45" s="163">
        <v>-3830.3338553188064</v>
      </c>
    </row>
    <row r="46" spans="2:10" ht="12.75">
      <c r="B46" s="238"/>
      <c r="G46" s="156" t="s">
        <v>15</v>
      </c>
      <c r="H46" s="163">
        <v>726.9485581299999</v>
      </c>
      <c r="I46" s="163">
        <v>1806.4136940341277</v>
      </c>
      <c r="J46" s="163">
        <v>-1079.4651359041277</v>
      </c>
    </row>
    <row r="47" spans="2:10" ht="12.75">
      <c r="B47" s="238"/>
      <c r="G47" s="156" t="s">
        <v>16</v>
      </c>
      <c r="H47" s="163">
        <v>0</v>
      </c>
      <c r="I47" s="163">
        <v>1777.2616273046783</v>
      </c>
      <c r="J47" s="163">
        <v>-1777.2616273046783</v>
      </c>
    </row>
    <row r="48" spans="2:10" ht="12.75">
      <c r="B48" s="238"/>
      <c r="G48" s="156" t="s">
        <v>17</v>
      </c>
      <c r="H48" s="163">
        <v>939.40278298</v>
      </c>
      <c r="I48" s="163">
        <v>1913.0098750900002</v>
      </c>
      <c r="J48" s="163">
        <v>-973.6070921100002</v>
      </c>
    </row>
    <row r="49" spans="2:10" ht="12.75">
      <c r="B49" s="238"/>
      <c r="F49" s="156" t="s">
        <v>115</v>
      </c>
      <c r="H49" s="163">
        <v>17530.11959313682</v>
      </c>
      <c r="I49" s="163">
        <v>3072.8064448199566</v>
      </c>
      <c r="J49" s="163">
        <v>14457.313148316864</v>
      </c>
    </row>
    <row r="50" spans="2:10" ht="12.75">
      <c r="B50" s="238"/>
      <c r="G50" s="156" t="s">
        <v>15</v>
      </c>
      <c r="H50" s="163">
        <v>7011.350857230001</v>
      </c>
      <c r="I50" s="163">
        <v>2318.58104163</v>
      </c>
      <c r="J50" s="163">
        <v>4692.769815600001</v>
      </c>
    </row>
    <row r="51" spans="2:10" ht="12.75">
      <c r="B51" s="238"/>
      <c r="G51" s="156" t="s">
        <v>16</v>
      </c>
      <c r="H51" s="163">
        <v>10122.128241906821</v>
      </c>
      <c r="I51" s="163">
        <v>338.0030081899564</v>
      </c>
      <c r="J51" s="163">
        <v>9784.125233716864</v>
      </c>
    </row>
    <row r="52" spans="2:10" ht="12.75">
      <c r="B52" s="238"/>
      <c r="G52" s="156" t="s">
        <v>17</v>
      </c>
      <c r="H52" s="163">
        <v>396.64049399999976</v>
      </c>
      <c r="I52" s="163">
        <v>416.22239500000006</v>
      </c>
      <c r="J52" s="163">
        <v>-19.5819010000003</v>
      </c>
    </row>
    <row r="53" spans="2:10" ht="12.75">
      <c r="B53" s="238"/>
      <c r="E53" s="156" t="s">
        <v>74</v>
      </c>
      <c r="H53" s="163">
        <v>75602.2211023723</v>
      </c>
      <c r="I53" s="163">
        <v>91365.34631384576</v>
      </c>
      <c r="J53" s="163">
        <v>-15763.125211473453</v>
      </c>
    </row>
    <row r="54" spans="2:10" ht="12.75">
      <c r="B54" s="238"/>
      <c r="F54" s="156" t="s">
        <v>19</v>
      </c>
      <c r="H54" s="163">
        <v>68474.91583043727</v>
      </c>
      <c r="I54" s="163">
        <v>83864.71612447262</v>
      </c>
      <c r="J54" s="163">
        <v>-15389.800294035347</v>
      </c>
    </row>
    <row r="55" spans="2:10" ht="12.75">
      <c r="B55" s="238"/>
      <c r="F55" s="156" t="s">
        <v>8</v>
      </c>
      <c r="H55" s="163">
        <v>7127.3052719350435</v>
      </c>
      <c r="I55" s="163">
        <v>7500.630189373138</v>
      </c>
      <c r="J55" s="163">
        <v>-373.3249174380944</v>
      </c>
    </row>
    <row r="56" spans="2:10" ht="12.75">
      <c r="B56" s="238"/>
      <c r="E56" s="156" t="s">
        <v>387</v>
      </c>
      <c r="H56" s="163">
        <v>3243.4618439658043</v>
      </c>
      <c r="I56" s="163">
        <v>2732.395191661409</v>
      </c>
      <c r="J56" s="163">
        <v>511.0666523043951</v>
      </c>
    </row>
    <row r="57" spans="2:10" ht="12.75">
      <c r="B57" s="238"/>
      <c r="F57" s="156" t="s">
        <v>19</v>
      </c>
      <c r="H57" s="163">
        <v>3013.358708695804</v>
      </c>
      <c r="I57" s="163">
        <v>363.06796546</v>
      </c>
      <c r="J57" s="163">
        <v>2650.2907432358043</v>
      </c>
    </row>
    <row r="58" spans="2:10" ht="12.75">
      <c r="B58" s="238"/>
      <c r="F58" s="156" t="s">
        <v>8</v>
      </c>
      <c r="H58" s="163">
        <v>230.10313527000002</v>
      </c>
      <c r="I58" s="163">
        <v>2369.3272262014093</v>
      </c>
      <c r="J58" s="163">
        <v>-2139.224090931409</v>
      </c>
    </row>
    <row r="59" spans="2:10" ht="12.75">
      <c r="B59" s="238"/>
      <c r="E59" s="156" t="s">
        <v>596</v>
      </c>
      <c r="H59" s="163">
        <v>55664.3009680752</v>
      </c>
      <c r="I59" s="163">
        <v>60475.669244391815</v>
      </c>
      <c r="J59" s="163">
        <v>-4811.368276316614</v>
      </c>
    </row>
    <row r="60" spans="2:10" ht="12.75">
      <c r="B60" s="238"/>
      <c r="F60" s="156" t="s">
        <v>19</v>
      </c>
      <c r="H60" s="163">
        <v>36878.967263717495</v>
      </c>
      <c r="I60" s="163">
        <v>48507.31865240127</v>
      </c>
      <c r="J60" s="163">
        <v>-11628.351388683775</v>
      </c>
    </row>
    <row r="61" spans="2:10" ht="12.75">
      <c r="B61" s="238"/>
      <c r="G61" s="156" t="s">
        <v>21</v>
      </c>
      <c r="H61" s="163">
        <v>3801.6273783225965</v>
      </c>
      <c r="I61" s="163">
        <v>6302.554279704764</v>
      </c>
      <c r="J61" s="163">
        <v>-2500.926901382167</v>
      </c>
    </row>
    <row r="62" spans="2:10" ht="12.75">
      <c r="B62" s="238"/>
      <c r="G62" s="156" t="s">
        <v>22</v>
      </c>
      <c r="H62" s="163">
        <v>3752.3279368400003</v>
      </c>
      <c r="I62" s="163">
        <v>4479.94052112</v>
      </c>
      <c r="J62" s="163">
        <v>-727.6125842799997</v>
      </c>
    </row>
    <row r="63" spans="2:10" ht="12.75">
      <c r="B63" s="238"/>
      <c r="G63" s="156" t="s">
        <v>23</v>
      </c>
      <c r="H63" s="163">
        <v>29325.0119485549</v>
      </c>
      <c r="I63" s="163">
        <v>37724.82385157651</v>
      </c>
      <c r="J63" s="163">
        <v>-8399.811903021611</v>
      </c>
    </row>
    <row r="64" spans="2:10" ht="12.75">
      <c r="B64" s="238"/>
      <c r="G64" s="156" t="s">
        <v>24</v>
      </c>
      <c r="H64" s="163">
        <v>0</v>
      </c>
      <c r="I64" s="163">
        <v>0</v>
      </c>
      <c r="J64" s="163">
        <v>0</v>
      </c>
    </row>
    <row r="65" spans="2:10" ht="12.75">
      <c r="B65" s="238"/>
      <c r="F65" s="156" t="s">
        <v>8</v>
      </c>
      <c r="H65" s="163">
        <v>18785.333704357705</v>
      </c>
      <c r="I65" s="163">
        <v>11968.350591990542</v>
      </c>
      <c r="J65" s="163">
        <v>6816.983112367163</v>
      </c>
    </row>
    <row r="66" spans="2:10" ht="12.75">
      <c r="B66" s="238"/>
      <c r="G66" s="156" t="s">
        <v>21</v>
      </c>
      <c r="H66" s="163">
        <v>3942.008773958227</v>
      </c>
      <c r="I66" s="163">
        <v>2457.8476586054735</v>
      </c>
      <c r="J66" s="163">
        <v>1484.1611153527533</v>
      </c>
    </row>
    <row r="67" spans="2:10" ht="12.75">
      <c r="B67" s="238"/>
      <c r="G67" s="156" t="s">
        <v>22</v>
      </c>
      <c r="H67" s="163">
        <v>14773.415903829116</v>
      </c>
      <c r="I67" s="163">
        <v>9432.10293338507</v>
      </c>
      <c r="J67" s="163">
        <v>5341.312970444047</v>
      </c>
    </row>
    <row r="68" spans="2:10" ht="12.75">
      <c r="B68" s="238"/>
      <c r="G68" s="156" t="s">
        <v>23</v>
      </c>
      <c r="H68" s="163">
        <v>45.30902657036468</v>
      </c>
      <c r="I68" s="163">
        <v>52.9</v>
      </c>
      <c r="J68" s="163">
        <v>-7.590973429635312</v>
      </c>
    </row>
    <row r="69" spans="2:10" ht="12.75">
      <c r="B69" s="238"/>
      <c r="G69" s="156" t="s">
        <v>25</v>
      </c>
      <c r="H69" s="163">
        <v>24.6</v>
      </c>
      <c r="I69" s="163">
        <v>25.5</v>
      </c>
      <c r="J69" s="163">
        <v>-0.9000000000000021</v>
      </c>
    </row>
    <row r="70" spans="2:10" ht="12.75">
      <c r="B70" s="238"/>
      <c r="E70" s="156" t="s">
        <v>130</v>
      </c>
      <c r="H70" s="163">
        <v>9824.816291701833</v>
      </c>
      <c r="I70" s="163">
        <v>6610.674179615678</v>
      </c>
      <c r="J70" s="163">
        <v>3214.142112086154</v>
      </c>
    </row>
    <row r="71" spans="2:10" ht="6.75" customHeight="1">
      <c r="B71" s="238"/>
      <c r="H71" s="163"/>
      <c r="I71" s="163"/>
      <c r="J71" s="163"/>
    </row>
    <row r="72" spans="2:10" ht="12.75">
      <c r="B72" s="239" t="s">
        <v>388</v>
      </c>
      <c r="C72" s="240" t="s">
        <v>389</v>
      </c>
      <c r="D72" s="240"/>
      <c r="E72" s="240"/>
      <c r="F72" s="240"/>
      <c r="G72" s="240"/>
      <c r="H72" s="165"/>
      <c r="I72" s="165"/>
      <c r="J72" s="165">
        <v>-993.1327682363917</v>
      </c>
    </row>
    <row r="73" spans="8:10" ht="7.5" customHeight="1">
      <c r="H73" s="163"/>
      <c r="I73" s="163"/>
      <c r="J73" s="163"/>
    </row>
    <row r="74" spans="2:10" ht="12.75">
      <c r="B74" s="156" t="s">
        <v>390</v>
      </c>
      <c r="H74" s="163"/>
      <c r="I74" s="163"/>
      <c r="J74" s="163"/>
    </row>
    <row r="75" spans="2:10" ht="12.75">
      <c r="B75" s="189" t="s">
        <v>391</v>
      </c>
      <c r="C75" s="189"/>
      <c r="D75" s="189"/>
      <c r="E75" s="189"/>
      <c r="F75" s="189"/>
      <c r="G75" s="189"/>
      <c r="H75" s="166"/>
      <c r="I75" s="166"/>
      <c r="J75" s="166">
        <v>-3214.142112086154</v>
      </c>
    </row>
    <row r="76" spans="2:10" ht="12.75">
      <c r="B76" s="189" t="s">
        <v>392</v>
      </c>
      <c r="C76" s="189"/>
      <c r="D76" s="189"/>
      <c r="E76" s="189"/>
      <c r="F76" s="189"/>
      <c r="G76" s="189"/>
      <c r="H76" s="166">
        <v>153722.1639475001</v>
      </c>
      <c r="I76" s="166">
        <v>163142.90239114774</v>
      </c>
      <c r="J76" s="163">
        <v>-9420.738443647628</v>
      </c>
    </row>
    <row r="77" spans="8:10" ht="7.5" customHeight="1">
      <c r="H77" s="163"/>
      <c r="I77" s="163"/>
      <c r="J77" s="163"/>
    </row>
    <row r="78" spans="8:10" ht="14.25" customHeight="1">
      <c r="H78" s="167" t="s">
        <v>366</v>
      </c>
      <c r="I78" s="167" t="s">
        <v>367</v>
      </c>
      <c r="J78" s="167" t="s">
        <v>122</v>
      </c>
    </row>
    <row r="79" spans="2:10" ht="12.75">
      <c r="B79" s="241" t="s">
        <v>462</v>
      </c>
      <c r="C79" s="156" t="s">
        <v>394</v>
      </c>
      <c r="H79" s="163">
        <v>35963.886442302035</v>
      </c>
      <c r="I79" s="163">
        <v>47370.38714463663</v>
      </c>
      <c r="J79" s="163">
        <v>-11406.500702334597</v>
      </c>
    </row>
    <row r="80" spans="4:10" ht="12.75">
      <c r="D80" s="156" t="s">
        <v>21</v>
      </c>
      <c r="H80" s="163">
        <v>3801.6273783225965</v>
      </c>
      <c r="I80" s="163">
        <v>6302.554279704764</v>
      </c>
      <c r="J80" s="163">
        <v>-2500.926901382167</v>
      </c>
    </row>
    <row r="81" spans="4:10" ht="12.75">
      <c r="D81" s="156" t="s">
        <v>22</v>
      </c>
      <c r="H81" s="163">
        <v>2837.24711542454</v>
      </c>
      <c r="I81" s="163">
        <v>3343.009013355356</v>
      </c>
      <c r="J81" s="163">
        <v>-505.76189793081585</v>
      </c>
    </row>
    <row r="82" spans="4:10" ht="12.75">
      <c r="D82" s="156" t="s">
        <v>23</v>
      </c>
      <c r="H82" s="163">
        <v>29325.0119485549</v>
      </c>
      <c r="I82" s="163">
        <v>37724.82385157651</v>
      </c>
      <c r="J82" s="163">
        <v>-8399.811903021611</v>
      </c>
    </row>
    <row r="83" spans="4:10" ht="12.75">
      <c r="D83" s="156" t="s">
        <v>24</v>
      </c>
      <c r="H83" s="163">
        <v>0</v>
      </c>
      <c r="I83" s="163">
        <v>0</v>
      </c>
      <c r="J83" s="163">
        <v>0</v>
      </c>
    </row>
    <row r="84" spans="3:10" ht="12.75">
      <c r="C84" s="156" t="s">
        <v>102</v>
      </c>
      <c r="H84" s="163">
        <v>5965.012424548591</v>
      </c>
      <c r="I84" s="163">
        <v>4242.657657523572</v>
      </c>
      <c r="J84" s="163">
        <v>1722.354767025019</v>
      </c>
    </row>
    <row r="85" spans="4:10" ht="12.75">
      <c r="D85" s="156" t="s">
        <v>21</v>
      </c>
      <c r="H85" s="163">
        <v>3795.348941958226</v>
      </c>
      <c r="I85" s="163">
        <v>1848.6225240435729</v>
      </c>
      <c r="J85" s="163">
        <v>1946.7264179146532</v>
      </c>
    </row>
    <row r="86" spans="4:10" ht="12.75">
      <c r="D86" s="156" t="s">
        <v>22</v>
      </c>
      <c r="H86" s="163">
        <v>2099.7544560200004</v>
      </c>
      <c r="I86" s="163">
        <v>2315.63513348</v>
      </c>
      <c r="J86" s="163">
        <v>-215.8806774599998</v>
      </c>
    </row>
    <row r="87" spans="4:10" ht="12.75">
      <c r="D87" s="156" t="s">
        <v>23</v>
      </c>
      <c r="H87" s="163">
        <v>45.30902657036468</v>
      </c>
      <c r="I87" s="163">
        <v>52.9</v>
      </c>
      <c r="J87" s="163">
        <v>-7.590973429635312</v>
      </c>
    </row>
    <row r="88" spans="4:10" ht="12.75">
      <c r="D88" s="156" t="s">
        <v>25</v>
      </c>
      <c r="H88" s="163">
        <v>24.6</v>
      </c>
      <c r="I88" s="163">
        <v>25.5</v>
      </c>
      <c r="J88" s="163">
        <v>-0.9000000000000021</v>
      </c>
    </row>
    <row r="89" spans="2:10" ht="12.75">
      <c r="B89" s="190"/>
      <c r="C89" s="190"/>
      <c r="D89" s="190"/>
      <c r="E89" s="190"/>
      <c r="F89" s="190"/>
      <c r="G89" s="190"/>
      <c r="H89" s="160"/>
      <c r="I89" s="160"/>
      <c r="J89" s="160"/>
    </row>
    <row r="91" ht="12.75">
      <c r="J91" s="163"/>
    </row>
  </sheetData>
  <mergeCells count="2">
    <mergeCell ref="H2:J2"/>
    <mergeCell ref="H3:J3"/>
  </mergeCells>
  <printOptions/>
  <pageMargins left="0.75" right="0.75" top="1" bottom="1" header="0" footer="0"/>
  <pageSetup horizontalDpi="600" verticalDpi="600" orientation="portrait" scale="63" r:id="rId1"/>
</worksheet>
</file>

<file path=xl/worksheets/sheet20.xml><?xml version="1.0" encoding="utf-8"?>
<worksheet xmlns="http://schemas.openxmlformats.org/spreadsheetml/2006/main" xmlns:r="http://schemas.openxmlformats.org/officeDocument/2006/relationships">
  <dimension ref="A1:O201"/>
  <sheetViews>
    <sheetView zoomScale="75" zoomScaleNormal="75" workbookViewId="0" topLeftCell="A1">
      <selection activeCell="A1" sqref="A1"/>
    </sheetView>
  </sheetViews>
  <sheetFormatPr defaultColWidth="11.421875" defaultRowHeight="12.75"/>
  <cols>
    <col min="1" max="1" width="2.140625" style="366" customWidth="1"/>
    <col min="2" max="4" width="3.7109375" style="366" customWidth="1"/>
    <col min="5" max="7" width="6.7109375" style="366" customWidth="1"/>
    <col min="8" max="8" width="17.7109375" style="366" customWidth="1"/>
    <col min="9" max="9" width="1.7109375" style="366" customWidth="1"/>
    <col min="10" max="10" width="11.7109375" style="367" customWidth="1"/>
    <col min="11" max="13" width="11.7109375" style="368" customWidth="1"/>
    <col min="14" max="15" width="11.7109375" style="367" customWidth="1"/>
    <col min="16" max="16384" width="11.421875" style="170" customWidth="1"/>
  </cols>
  <sheetData>
    <row r="1" spans="2:15" s="343" customFormat="1" ht="15" customHeight="1">
      <c r="B1" s="156" t="s">
        <v>730</v>
      </c>
      <c r="L1" s="309"/>
      <c r="M1" s="309"/>
      <c r="N1" s="344"/>
      <c r="O1" s="176"/>
    </row>
    <row r="2" spans="2:15" s="168" customFormat="1" ht="12.75" customHeight="1">
      <c r="B2" s="345" t="s">
        <v>719</v>
      </c>
      <c r="C2" s="346"/>
      <c r="D2" s="346"/>
      <c r="E2" s="346"/>
      <c r="F2" s="346"/>
      <c r="G2" s="346"/>
      <c r="H2" s="346"/>
      <c r="I2" s="346"/>
      <c r="J2" s="346"/>
      <c r="K2" s="346"/>
      <c r="L2" s="346"/>
      <c r="M2" s="346"/>
      <c r="N2" s="346"/>
      <c r="O2" s="347"/>
    </row>
    <row r="3" spans="2:15" s="343" customFormat="1" ht="12" customHeight="1">
      <c r="B3" s="348" t="s">
        <v>0</v>
      </c>
      <c r="C3" s="349"/>
      <c r="D3" s="349"/>
      <c r="E3" s="349"/>
      <c r="F3" s="349"/>
      <c r="G3" s="349"/>
      <c r="H3" s="349"/>
      <c r="I3" s="349"/>
      <c r="J3" s="349"/>
      <c r="K3" s="349"/>
      <c r="L3" s="349"/>
      <c r="M3" s="349"/>
      <c r="N3" s="349"/>
      <c r="O3" s="350"/>
    </row>
    <row r="4" spans="2:15" s="186" customFormat="1" ht="12" customHeight="1">
      <c r="B4" s="176"/>
      <c r="C4" s="177"/>
      <c r="D4" s="177"/>
      <c r="E4" s="177"/>
      <c r="F4" s="177"/>
      <c r="G4" s="177"/>
      <c r="H4" s="177"/>
      <c r="I4" s="177"/>
      <c r="J4" s="177"/>
      <c r="K4" s="178"/>
      <c r="L4" s="178"/>
      <c r="M4" s="178"/>
      <c r="N4" s="178"/>
      <c r="O4" s="312"/>
    </row>
    <row r="5" spans="2:15" s="186" customFormat="1" ht="9" customHeight="1">
      <c r="B5" s="313"/>
      <c r="C5" s="174"/>
      <c r="D5" s="174"/>
      <c r="E5" s="174"/>
      <c r="F5" s="174"/>
      <c r="G5" s="174"/>
      <c r="H5" s="174"/>
      <c r="I5" s="174"/>
      <c r="J5" s="174"/>
      <c r="K5" s="314" t="s">
        <v>562</v>
      </c>
      <c r="L5" s="314"/>
      <c r="M5" s="314"/>
      <c r="N5" s="314"/>
      <c r="O5" s="175"/>
    </row>
    <row r="6" spans="6:15" s="186" customFormat="1" ht="23.25" customHeight="1">
      <c r="F6" s="181"/>
      <c r="G6" s="181"/>
      <c r="H6" s="181"/>
      <c r="I6" s="181"/>
      <c r="J6" s="315"/>
      <c r="K6" s="316" t="s">
        <v>591</v>
      </c>
      <c r="L6" s="317"/>
      <c r="M6" s="317"/>
      <c r="N6" s="317"/>
      <c r="O6" s="318"/>
    </row>
    <row r="7" spans="2:15" s="186" customFormat="1" ht="16.5" customHeight="1">
      <c r="B7" s="172" t="s">
        <v>1</v>
      </c>
      <c r="C7" s="176"/>
      <c r="D7" s="176"/>
      <c r="E7" s="176"/>
      <c r="F7" s="180"/>
      <c r="G7" s="180"/>
      <c r="H7" s="180"/>
      <c r="I7" s="180"/>
      <c r="J7" s="319"/>
      <c r="K7" s="320"/>
      <c r="L7" s="321"/>
      <c r="M7" s="321"/>
      <c r="N7" s="320"/>
      <c r="O7" s="180"/>
    </row>
    <row r="8" spans="6:15" s="172" customFormat="1" ht="12" customHeight="1">
      <c r="F8" s="173"/>
      <c r="G8" s="173"/>
      <c r="H8" s="173"/>
      <c r="I8" s="322"/>
      <c r="J8" s="319">
        <v>2006</v>
      </c>
      <c r="K8" s="323" t="s">
        <v>563</v>
      </c>
      <c r="L8" s="325" t="s">
        <v>564</v>
      </c>
      <c r="M8" s="325" t="s">
        <v>565</v>
      </c>
      <c r="N8" s="325" t="s">
        <v>464</v>
      </c>
      <c r="O8" s="172">
        <v>2007</v>
      </c>
    </row>
    <row r="9" spans="2:15" s="186" customFormat="1" ht="9" customHeight="1">
      <c r="B9" s="206"/>
      <c r="C9" s="206"/>
      <c r="D9" s="206"/>
      <c r="E9" s="206"/>
      <c r="F9" s="326"/>
      <c r="G9" s="326"/>
      <c r="H9" s="326"/>
      <c r="I9" s="326"/>
      <c r="J9" s="326"/>
      <c r="K9" s="326"/>
      <c r="L9" s="326"/>
      <c r="M9" s="326"/>
      <c r="N9" s="326"/>
      <c r="O9" s="326"/>
    </row>
    <row r="10" spans="6:15" s="176" customFormat="1" ht="12" customHeight="1">
      <c r="F10" s="180"/>
      <c r="G10" s="180"/>
      <c r="H10" s="180"/>
      <c r="I10" s="181"/>
      <c r="J10" s="181"/>
      <c r="K10" s="181"/>
      <c r="L10" s="181"/>
      <c r="M10" s="181"/>
      <c r="N10" s="181"/>
      <c r="O10" s="181"/>
    </row>
    <row r="11" spans="2:15" s="351" customFormat="1" ht="12" customHeight="1">
      <c r="B11" s="171" t="s">
        <v>146</v>
      </c>
      <c r="C11" s="311"/>
      <c r="D11" s="171"/>
      <c r="E11" s="171"/>
      <c r="F11" s="327"/>
      <c r="G11" s="327"/>
      <c r="H11" s="327"/>
      <c r="J11" s="181">
        <v>-14390.171711874747</v>
      </c>
      <c r="K11" s="181">
        <v>6222.329167401447</v>
      </c>
      <c r="L11" s="181">
        <v>4348.351460654478</v>
      </c>
      <c r="M11" s="181">
        <v>188.99121694573023</v>
      </c>
      <c r="N11" s="181">
        <v>517.4400096395798</v>
      </c>
      <c r="O11" s="181">
        <v>-3113.0373079166166</v>
      </c>
    </row>
    <row r="12" spans="2:15" s="351" customFormat="1" ht="12" customHeight="1">
      <c r="B12" s="339"/>
      <c r="C12" s="339"/>
      <c r="D12" s="339"/>
      <c r="E12" s="339"/>
      <c r="F12" s="339"/>
      <c r="G12" s="339"/>
      <c r="H12" s="327"/>
      <c r="J12" s="173"/>
      <c r="K12" s="173"/>
      <c r="L12" s="173"/>
      <c r="M12" s="173"/>
      <c r="N12" s="173"/>
      <c r="O12" s="173"/>
    </row>
    <row r="13" spans="2:15" s="351" customFormat="1" ht="12" customHeight="1">
      <c r="B13" s="339" t="s">
        <v>579</v>
      </c>
      <c r="C13" s="339"/>
      <c r="D13" s="339"/>
      <c r="E13" s="339"/>
      <c r="F13" s="339"/>
      <c r="G13" s="339"/>
      <c r="H13" s="327"/>
      <c r="J13" s="173">
        <v>122566.31715356463</v>
      </c>
      <c r="K13" s="173">
        <v>24984.027837715974</v>
      </c>
      <c r="L13" s="173">
        <v>10253.197281784385</v>
      </c>
      <c r="M13" s="173">
        <v>8093.4082663009385</v>
      </c>
      <c r="N13" s="173">
        <v>481.40595344330916</v>
      </c>
      <c r="O13" s="173">
        <v>166378.35649280925</v>
      </c>
    </row>
    <row r="14" spans="2:15" s="351" customFormat="1" ht="12" customHeight="1">
      <c r="B14" s="339"/>
      <c r="C14" s="339"/>
      <c r="D14" s="339"/>
      <c r="E14" s="339"/>
      <c r="F14" s="339"/>
      <c r="G14" s="339"/>
      <c r="H14" s="339"/>
      <c r="J14" s="352"/>
      <c r="K14" s="352"/>
      <c r="L14" s="352"/>
      <c r="M14" s="352"/>
      <c r="N14" s="352"/>
      <c r="O14" s="352"/>
    </row>
    <row r="15" spans="2:15" s="353" customFormat="1" ht="12" customHeight="1">
      <c r="B15" s="354" t="s">
        <v>567</v>
      </c>
      <c r="C15" s="354"/>
      <c r="D15" s="354"/>
      <c r="E15" s="354"/>
      <c r="F15" s="355"/>
      <c r="G15" s="355"/>
      <c r="H15" s="354"/>
      <c r="J15" s="356">
        <v>19676.592563140002</v>
      </c>
      <c r="K15" s="356">
        <v>-3214.142112086154</v>
      </c>
      <c r="L15" s="356">
        <v>80.0923376740358</v>
      </c>
      <c r="M15" s="356">
        <v>618.0638849921183</v>
      </c>
      <c r="N15" s="356">
        <v>-1.4495071809506044E-12</v>
      </c>
      <c r="O15" s="356">
        <v>17160.60667372</v>
      </c>
    </row>
    <row r="16" spans="2:15" s="351" customFormat="1" ht="12" customHeight="1">
      <c r="B16" s="339"/>
      <c r="C16" s="339"/>
      <c r="D16" s="339"/>
      <c r="E16" s="340" t="s">
        <v>130</v>
      </c>
      <c r="F16" s="339"/>
      <c r="G16" s="339"/>
      <c r="H16" s="340"/>
      <c r="J16" s="352">
        <v>19428.94456314</v>
      </c>
      <c r="K16" s="352">
        <v>-3214.142112086154</v>
      </c>
      <c r="L16" s="352">
        <v>80.0923376740358</v>
      </c>
      <c r="M16" s="352">
        <v>615.2098849921183</v>
      </c>
      <c r="N16" s="352">
        <v>-1.4495071809506044E-12</v>
      </c>
      <c r="O16" s="352">
        <v>16910.10467372</v>
      </c>
    </row>
    <row r="17" spans="2:15" s="351" customFormat="1" ht="12" customHeight="1">
      <c r="B17" s="339"/>
      <c r="C17" s="339"/>
      <c r="D17" s="339"/>
      <c r="E17" s="339"/>
      <c r="F17" s="340" t="s">
        <v>69</v>
      </c>
      <c r="G17" s="340"/>
      <c r="H17" s="340"/>
      <c r="J17" s="352">
        <v>19224.92798858</v>
      </c>
      <c r="K17" s="352">
        <v>-3216.5475165479397</v>
      </c>
      <c r="L17" s="352">
        <v>80.0923376740358</v>
      </c>
      <c r="M17" s="352">
        <v>606.7791171039042</v>
      </c>
      <c r="N17" s="352">
        <v>0</v>
      </c>
      <c r="O17" s="352">
        <v>16695.25192681</v>
      </c>
    </row>
    <row r="18" spans="2:15" s="351" customFormat="1" ht="12" customHeight="1">
      <c r="B18" s="339"/>
      <c r="C18" s="339"/>
      <c r="D18" s="339"/>
      <c r="E18" s="339"/>
      <c r="F18" s="340" t="s">
        <v>53</v>
      </c>
      <c r="G18" s="340"/>
      <c r="H18" s="340"/>
      <c r="J18" s="352">
        <v>204.01657456000248</v>
      </c>
      <c r="K18" s="352">
        <v>2.4054044617857357</v>
      </c>
      <c r="L18" s="352">
        <v>0</v>
      </c>
      <c r="M18" s="352">
        <v>8.430767888214092</v>
      </c>
      <c r="N18" s="352">
        <v>-1.4495071809506044E-12</v>
      </c>
      <c r="O18" s="352">
        <v>214.85274691000086</v>
      </c>
    </row>
    <row r="19" spans="2:15" s="351" customFormat="1" ht="12" customHeight="1">
      <c r="B19" s="339"/>
      <c r="C19" s="339"/>
      <c r="D19" s="339"/>
      <c r="E19" s="340" t="s">
        <v>580</v>
      </c>
      <c r="F19" s="339"/>
      <c r="G19" s="339"/>
      <c r="H19" s="340"/>
      <c r="J19" s="352">
        <v>247.648</v>
      </c>
      <c r="K19" s="352">
        <v>0</v>
      </c>
      <c r="L19" s="352">
        <v>0</v>
      </c>
      <c r="M19" s="352">
        <v>2.854000000000034</v>
      </c>
      <c r="N19" s="352">
        <v>0</v>
      </c>
      <c r="O19" s="352">
        <v>250.502</v>
      </c>
    </row>
    <row r="20" spans="2:15" s="353" customFormat="1" ht="12" customHeight="1">
      <c r="B20" s="355" t="s">
        <v>570</v>
      </c>
      <c r="C20" s="355"/>
      <c r="D20" s="355"/>
      <c r="E20" s="354"/>
      <c r="F20" s="355"/>
      <c r="G20" s="355"/>
      <c r="H20" s="354"/>
      <c r="J20" s="356">
        <v>9902.67072260713</v>
      </c>
      <c r="K20" s="356">
        <v>10623.360599480453</v>
      </c>
      <c r="L20" s="356">
        <v>678.4902762905965</v>
      </c>
      <c r="M20" s="356">
        <v>467.1</v>
      </c>
      <c r="N20" s="356">
        <v>323.8981482956668</v>
      </c>
      <c r="O20" s="356">
        <v>21995.51974667385</v>
      </c>
    </row>
    <row r="21" spans="2:15" s="351" customFormat="1" ht="12" customHeight="1">
      <c r="B21" s="339"/>
      <c r="C21" s="339"/>
      <c r="D21" s="339" t="s">
        <v>571</v>
      </c>
      <c r="E21" s="340"/>
      <c r="F21" s="339"/>
      <c r="G21" s="339"/>
      <c r="H21" s="340"/>
      <c r="J21" s="352">
        <v>7872.26572260713</v>
      </c>
      <c r="K21" s="352">
        <v>10233.61165025</v>
      </c>
      <c r="L21" s="352">
        <v>678.4902762905965</v>
      </c>
      <c r="M21" s="352">
        <v>467.1</v>
      </c>
      <c r="N21" s="352">
        <v>0.0023508522675683707</v>
      </c>
      <c r="O21" s="352">
        <v>19251.47</v>
      </c>
    </row>
    <row r="22" spans="2:15" s="351" customFormat="1" ht="12" customHeight="1">
      <c r="B22" s="339"/>
      <c r="C22" s="339"/>
      <c r="D22" s="340"/>
      <c r="E22" s="340" t="s">
        <v>120</v>
      </c>
      <c r="F22" s="339"/>
      <c r="G22" s="339"/>
      <c r="H22" s="340"/>
      <c r="J22" s="352">
        <v>0</v>
      </c>
      <c r="K22" s="352">
        <v>0</v>
      </c>
      <c r="L22" s="352">
        <v>0</v>
      </c>
      <c r="M22" s="352">
        <v>0</v>
      </c>
      <c r="N22" s="352">
        <v>0</v>
      </c>
      <c r="O22" s="352">
        <v>0</v>
      </c>
    </row>
    <row r="23" spans="2:15" s="351" customFormat="1" ht="12" customHeight="1">
      <c r="B23" s="339"/>
      <c r="C23" s="339"/>
      <c r="D23" s="340"/>
      <c r="E23" s="340" t="s">
        <v>74</v>
      </c>
      <c r="F23" s="339"/>
      <c r="G23" s="339"/>
      <c r="H23" s="340"/>
      <c r="J23" s="352">
        <v>7173.539015433399</v>
      </c>
      <c r="K23" s="352">
        <v>4765.64626344</v>
      </c>
      <c r="L23" s="352">
        <v>515.9247635003569</v>
      </c>
      <c r="M23" s="352">
        <v>400.4</v>
      </c>
      <c r="N23" s="352">
        <v>0.0019339062382641714</v>
      </c>
      <c r="O23" s="352">
        <v>12855.511976279997</v>
      </c>
    </row>
    <row r="24" spans="2:15" s="351" customFormat="1" ht="12" customHeight="1">
      <c r="B24" s="339"/>
      <c r="C24" s="339"/>
      <c r="D24" s="339"/>
      <c r="E24" s="340" t="s">
        <v>387</v>
      </c>
      <c r="F24" s="339"/>
      <c r="G24" s="339"/>
      <c r="H24" s="340"/>
      <c r="J24" s="352">
        <v>0</v>
      </c>
      <c r="K24" s="352">
        <v>0</v>
      </c>
      <c r="L24" s="352">
        <v>0</v>
      </c>
      <c r="M24" s="352">
        <v>0</v>
      </c>
      <c r="N24" s="352">
        <v>0</v>
      </c>
      <c r="O24" s="352">
        <v>0</v>
      </c>
    </row>
    <row r="25" spans="2:15" s="351" customFormat="1" ht="12" customHeight="1">
      <c r="B25" s="339"/>
      <c r="C25" s="339"/>
      <c r="D25" s="339"/>
      <c r="E25" s="340" t="s">
        <v>76</v>
      </c>
      <c r="F25" s="339"/>
      <c r="G25" s="339"/>
      <c r="H25" s="340"/>
      <c r="J25" s="352">
        <v>698.7267071737309</v>
      </c>
      <c r="K25" s="352">
        <v>5467.9653868099995</v>
      </c>
      <c r="L25" s="352">
        <v>162.56551279023952</v>
      </c>
      <c r="M25" s="352">
        <v>66.7</v>
      </c>
      <c r="N25" s="352">
        <v>0.00041694602930419933</v>
      </c>
      <c r="O25" s="352">
        <v>6395.95802372</v>
      </c>
    </row>
    <row r="26" spans="2:15" s="351" customFormat="1" ht="12" customHeight="1">
      <c r="B26" s="339"/>
      <c r="C26" s="339"/>
      <c r="D26" s="339" t="s">
        <v>572</v>
      </c>
      <c r="E26" s="340"/>
      <c r="F26" s="339"/>
      <c r="G26" s="339"/>
      <c r="H26" s="340"/>
      <c r="J26" s="352">
        <v>2030.405</v>
      </c>
      <c r="K26" s="352">
        <v>389.7489492304527</v>
      </c>
      <c r="L26" s="352">
        <v>0</v>
      </c>
      <c r="M26" s="352">
        <v>0</v>
      </c>
      <c r="N26" s="352">
        <v>323.8957974433992</v>
      </c>
      <c r="O26" s="352">
        <v>2744.0497466738516</v>
      </c>
    </row>
    <row r="27" spans="2:15" s="351" customFormat="1" ht="12" customHeight="1">
      <c r="B27" s="339"/>
      <c r="C27" s="339"/>
      <c r="D27" s="339"/>
      <c r="E27" s="340" t="s">
        <v>120</v>
      </c>
      <c r="F27" s="339"/>
      <c r="G27" s="339"/>
      <c r="H27" s="340"/>
      <c r="J27" s="352"/>
      <c r="K27" s="352"/>
      <c r="L27" s="352"/>
      <c r="M27" s="352"/>
      <c r="N27" s="352"/>
      <c r="O27" s="352"/>
    </row>
    <row r="28" spans="2:15" s="351" customFormat="1" ht="12" customHeight="1">
      <c r="B28" s="339"/>
      <c r="C28" s="339"/>
      <c r="D28" s="339"/>
      <c r="E28" s="340" t="s">
        <v>74</v>
      </c>
      <c r="F28" s="339"/>
      <c r="G28" s="339"/>
      <c r="H28" s="340"/>
      <c r="J28" s="352"/>
      <c r="K28" s="352"/>
      <c r="L28" s="352"/>
      <c r="M28" s="352"/>
      <c r="N28" s="352"/>
      <c r="O28" s="352"/>
    </row>
    <row r="29" spans="2:15" s="351" customFormat="1" ht="12" customHeight="1">
      <c r="B29" s="339"/>
      <c r="C29" s="339"/>
      <c r="D29" s="339"/>
      <c r="E29" s="340" t="s">
        <v>387</v>
      </c>
      <c r="F29" s="339"/>
      <c r="G29" s="339"/>
      <c r="H29" s="340"/>
      <c r="J29" s="352"/>
      <c r="K29" s="352">
        <v>-323.895317519328</v>
      </c>
      <c r="L29" s="352">
        <v>0</v>
      </c>
      <c r="M29" s="352">
        <v>0</v>
      </c>
      <c r="N29" s="352">
        <v>323.895317519328</v>
      </c>
      <c r="O29" s="352"/>
    </row>
    <row r="30" spans="2:15" s="351" customFormat="1" ht="12" customHeight="1">
      <c r="B30" s="339"/>
      <c r="C30" s="339"/>
      <c r="D30" s="339"/>
      <c r="E30" s="340" t="s">
        <v>76</v>
      </c>
      <c r="F30" s="339"/>
      <c r="G30" s="339"/>
      <c r="H30" s="340"/>
      <c r="J30" s="352">
        <v>2030.405</v>
      </c>
      <c r="K30" s="352">
        <v>713.6442667497806</v>
      </c>
      <c r="L30" s="352">
        <v>0</v>
      </c>
      <c r="M30" s="352">
        <v>0</v>
      </c>
      <c r="N30" s="352">
        <v>0.0004799240712145547</v>
      </c>
      <c r="O30" s="352">
        <v>2744.0497466738516</v>
      </c>
    </row>
    <row r="31" spans="2:15" s="351" customFormat="1" ht="12" customHeight="1">
      <c r="B31" s="340"/>
      <c r="C31" s="340"/>
      <c r="D31" s="340"/>
      <c r="E31" s="340"/>
      <c r="F31" s="339" t="s">
        <v>21</v>
      </c>
      <c r="G31" s="339"/>
      <c r="H31" s="340"/>
      <c r="J31" s="352">
        <v>1305</v>
      </c>
      <c r="K31" s="352">
        <v>-508.13573325021946</v>
      </c>
      <c r="L31" s="352">
        <v>0</v>
      </c>
      <c r="M31" s="352">
        <v>0</v>
      </c>
      <c r="N31" s="352">
        <v>0.0004799240712145547</v>
      </c>
      <c r="O31" s="352">
        <v>796.8647466738518</v>
      </c>
    </row>
    <row r="32" spans="2:15" s="351" customFormat="1" ht="12" customHeight="1">
      <c r="B32" s="339"/>
      <c r="C32" s="339"/>
      <c r="D32" s="339"/>
      <c r="E32" s="340"/>
      <c r="F32" s="339" t="s">
        <v>70</v>
      </c>
      <c r="G32" s="339"/>
      <c r="H32" s="340"/>
      <c r="J32" s="352">
        <v>725.405</v>
      </c>
      <c r="K32" s="352">
        <v>1221.78</v>
      </c>
      <c r="L32" s="352">
        <v>0</v>
      </c>
      <c r="M32" s="352">
        <v>0</v>
      </c>
      <c r="N32" s="352">
        <v>0</v>
      </c>
      <c r="O32" s="352">
        <v>1947.185</v>
      </c>
    </row>
    <row r="33" spans="2:15" s="353" customFormat="1" ht="12" customHeight="1">
      <c r="B33" s="355" t="s">
        <v>573</v>
      </c>
      <c r="C33" s="355"/>
      <c r="D33" s="355"/>
      <c r="E33" s="354"/>
      <c r="F33" s="355"/>
      <c r="G33" s="355"/>
      <c r="H33" s="354"/>
      <c r="J33" s="356">
        <v>4012.45605982</v>
      </c>
      <c r="K33" s="356">
        <v>-180.24006654961192</v>
      </c>
      <c r="L33" s="356">
        <v>550.659018952438</v>
      </c>
      <c r="M33" s="356">
        <v>2271.4253062456746</v>
      </c>
      <c r="N33" s="356">
        <v>0.033564839999960905</v>
      </c>
      <c r="O33" s="356">
        <v>6654.333883308502</v>
      </c>
    </row>
    <row r="34" spans="2:15" s="351" customFormat="1" ht="12" customHeight="1">
      <c r="B34" s="339"/>
      <c r="C34" s="339"/>
      <c r="D34" s="339"/>
      <c r="E34" s="340" t="s">
        <v>120</v>
      </c>
      <c r="F34" s="339"/>
      <c r="G34" s="339"/>
      <c r="H34" s="340"/>
      <c r="J34" s="352">
        <v>72.99105018</v>
      </c>
      <c r="K34" s="352">
        <v>-3.8196619999999992</v>
      </c>
      <c r="L34" s="352">
        <v>-3.046649</v>
      </c>
      <c r="M34" s="352">
        <v>-1.7</v>
      </c>
      <c r="N34" s="352">
        <v>0.004500819999984751</v>
      </c>
      <c r="O34" s="352">
        <v>64.42924</v>
      </c>
    </row>
    <row r="35" spans="2:15" s="351" customFormat="1" ht="12" customHeight="1">
      <c r="B35" s="339"/>
      <c r="C35" s="339"/>
      <c r="D35" s="339"/>
      <c r="E35" s="340" t="s">
        <v>74</v>
      </c>
      <c r="F35" s="339"/>
      <c r="G35" s="339"/>
      <c r="H35" s="340"/>
      <c r="J35" s="352">
        <v>273.576919</v>
      </c>
      <c r="K35" s="352">
        <v>60.586609848501254</v>
      </c>
      <c r="L35" s="352">
        <v>67.58435105999999</v>
      </c>
      <c r="M35" s="352">
        <v>26.359820920000004</v>
      </c>
      <c r="N35" s="352">
        <v>4.019999890747528E-06</v>
      </c>
      <c r="O35" s="352">
        <v>428.1077048485012</v>
      </c>
    </row>
    <row r="36" spans="2:15" s="351" customFormat="1" ht="12" customHeight="1">
      <c r="B36" s="339"/>
      <c r="C36" s="339"/>
      <c r="D36" s="339"/>
      <c r="E36" s="340"/>
      <c r="F36" s="339" t="s">
        <v>473</v>
      </c>
      <c r="G36" s="339"/>
      <c r="H36" s="340"/>
      <c r="J36" s="352">
        <v>36.162654</v>
      </c>
      <c r="K36" s="352">
        <v>-0.024165999999999997</v>
      </c>
      <c r="L36" s="352">
        <v>4.44845106</v>
      </c>
      <c r="M36" s="352">
        <v>21.65982092</v>
      </c>
      <c r="N36" s="352">
        <v>4.02000000176983E-06</v>
      </c>
      <c r="O36" s="352">
        <v>62.246764</v>
      </c>
    </row>
    <row r="37" spans="2:15" s="351" customFormat="1" ht="12" customHeight="1">
      <c r="B37" s="339"/>
      <c r="C37" s="339"/>
      <c r="D37" s="339"/>
      <c r="E37" s="340"/>
      <c r="F37" s="339" t="s">
        <v>165</v>
      </c>
      <c r="G37" s="339"/>
      <c r="H37" s="340"/>
      <c r="J37" s="352">
        <v>237.414265</v>
      </c>
      <c r="K37" s="352">
        <v>60.61077584850125</v>
      </c>
      <c r="L37" s="352">
        <v>63.1359</v>
      </c>
      <c r="M37" s="352">
        <v>4.7</v>
      </c>
      <c r="N37" s="352">
        <v>-1.1102230246251565E-13</v>
      </c>
      <c r="O37" s="352">
        <v>365.86094084850123</v>
      </c>
    </row>
    <row r="38" spans="2:15" s="351" customFormat="1" ht="12" customHeight="1">
      <c r="B38" s="339"/>
      <c r="C38" s="339"/>
      <c r="D38" s="339"/>
      <c r="E38" s="340" t="s">
        <v>387</v>
      </c>
      <c r="F38" s="339"/>
      <c r="G38" s="339"/>
      <c r="H38" s="340"/>
      <c r="J38" s="352">
        <v>651.7957816399999</v>
      </c>
      <c r="K38" s="352">
        <v>-2074.827050398113</v>
      </c>
      <c r="L38" s="352">
        <v>486.121316892438</v>
      </c>
      <c r="M38" s="352">
        <v>2210.9162623256752</v>
      </c>
      <c r="N38" s="352">
        <v>0</v>
      </c>
      <c r="O38" s="352">
        <v>1274.00631046</v>
      </c>
    </row>
    <row r="39" spans="2:15" s="351" customFormat="1" ht="12" customHeight="1">
      <c r="B39" s="339"/>
      <c r="C39" s="339"/>
      <c r="D39" s="339"/>
      <c r="E39" s="340" t="s">
        <v>76</v>
      </c>
      <c r="F39" s="339"/>
      <c r="G39" s="339"/>
      <c r="H39" s="340"/>
      <c r="J39" s="352">
        <v>3014.092309</v>
      </c>
      <c r="K39" s="352">
        <v>1837.820036</v>
      </c>
      <c r="L39" s="352">
        <v>0</v>
      </c>
      <c r="M39" s="352">
        <v>35.84922299999961</v>
      </c>
      <c r="N39" s="352">
        <v>0.029060000000085406</v>
      </c>
      <c r="O39" s="352">
        <v>4887.790628000001</v>
      </c>
    </row>
    <row r="40" spans="2:15" s="351" customFormat="1" ht="12" customHeight="1">
      <c r="B40" s="339"/>
      <c r="C40" s="339"/>
      <c r="D40" s="339"/>
      <c r="E40" s="340"/>
      <c r="F40" s="339" t="s">
        <v>22</v>
      </c>
      <c r="G40" s="339"/>
      <c r="H40" s="357"/>
      <c r="J40" s="352">
        <v>982.6700370000001</v>
      </c>
      <c r="K40" s="352">
        <v>725.229984</v>
      </c>
      <c r="L40" s="352">
        <v>0</v>
      </c>
      <c r="M40" s="352">
        <v>-1.7248600000003875</v>
      </c>
      <c r="N40" s="352">
        <v>0.003847000000331502</v>
      </c>
      <c r="O40" s="352">
        <v>1706.179008</v>
      </c>
    </row>
    <row r="41" spans="2:15" s="351" customFormat="1" ht="12" customHeight="1">
      <c r="B41" s="339"/>
      <c r="C41" s="339"/>
      <c r="D41" s="339"/>
      <c r="E41" s="340"/>
      <c r="F41" s="339" t="s">
        <v>568</v>
      </c>
      <c r="G41" s="339"/>
      <c r="H41" s="357"/>
      <c r="J41" s="352">
        <v>683.7102674368502</v>
      </c>
      <c r="K41" s="352">
        <v>503.37929765081583</v>
      </c>
      <c r="L41" s="352">
        <v>0</v>
      </c>
      <c r="M41" s="352">
        <v>0.03161690393685601</v>
      </c>
      <c r="N41" s="352">
        <v>-0.016597612360533254</v>
      </c>
      <c r="O41" s="352">
        <v>1187.1045843792424</v>
      </c>
    </row>
    <row r="42" spans="2:15" s="351" customFormat="1" ht="12" customHeight="1">
      <c r="B42" s="340"/>
      <c r="C42" s="340"/>
      <c r="D42" s="340"/>
      <c r="E42" s="340"/>
      <c r="F42" s="339" t="s">
        <v>569</v>
      </c>
      <c r="G42" s="339"/>
      <c r="H42" s="340"/>
      <c r="J42" s="352">
        <v>298.95976956314985</v>
      </c>
      <c r="K42" s="352">
        <v>221.85068634918414</v>
      </c>
      <c r="L42" s="352">
        <v>0</v>
      </c>
      <c r="M42" s="352">
        <v>-1.7564769039372436</v>
      </c>
      <c r="N42" s="352">
        <v>0.020444612360864756</v>
      </c>
      <c r="O42" s="352">
        <v>519.0744236207576</v>
      </c>
    </row>
    <row r="43" spans="2:15" s="351" customFormat="1" ht="12" customHeight="1">
      <c r="B43" s="339"/>
      <c r="C43" s="339"/>
      <c r="D43" s="339"/>
      <c r="E43" s="339"/>
      <c r="F43" s="339" t="s">
        <v>70</v>
      </c>
      <c r="G43" s="339"/>
      <c r="H43" s="340"/>
      <c r="J43" s="352">
        <v>2031.422272</v>
      </c>
      <c r="K43" s="352">
        <v>1112.590052</v>
      </c>
      <c r="L43" s="352">
        <v>0</v>
      </c>
      <c r="M43" s="352">
        <v>37.574083</v>
      </c>
      <c r="N43" s="352">
        <v>0.025212999999753904</v>
      </c>
      <c r="O43" s="352">
        <v>3181.61162</v>
      </c>
    </row>
    <row r="44" spans="2:15" s="353" customFormat="1" ht="12" customHeight="1">
      <c r="B44" s="355" t="s">
        <v>574</v>
      </c>
      <c r="C44" s="355"/>
      <c r="D44" s="355"/>
      <c r="E44" s="355"/>
      <c r="F44" s="355"/>
      <c r="G44" s="355"/>
      <c r="H44" s="354"/>
      <c r="J44" s="356">
        <v>88974.5978079975</v>
      </c>
      <c r="K44" s="356">
        <v>17755.049416871287</v>
      </c>
      <c r="L44" s="356">
        <v>8943.955648867315</v>
      </c>
      <c r="M44" s="356">
        <v>4736.819075063146</v>
      </c>
      <c r="N44" s="356">
        <v>157.4742403076439</v>
      </c>
      <c r="O44" s="356">
        <v>120567.8961891069</v>
      </c>
    </row>
    <row r="45" spans="2:15" s="351" customFormat="1" ht="12" customHeight="1">
      <c r="B45" s="339"/>
      <c r="C45" s="339"/>
      <c r="D45" s="339" t="s">
        <v>581</v>
      </c>
      <c r="E45" s="340"/>
      <c r="F45" s="339"/>
      <c r="G45" s="339"/>
      <c r="H45" s="340"/>
      <c r="J45" s="352">
        <v>33177.06226003078</v>
      </c>
      <c r="K45" s="352">
        <v>6418.028343528274</v>
      </c>
      <c r="L45" s="352">
        <v>6023.002429265976</v>
      </c>
      <c r="M45" s="352">
        <v>2861.877518069934</v>
      </c>
      <c r="N45" s="352">
        <v>75.40862770307237</v>
      </c>
      <c r="O45" s="352">
        <v>48555.37917859804</v>
      </c>
    </row>
    <row r="46" spans="2:15" s="351" customFormat="1" ht="12" customHeight="1">
      <c r="B46" s="339"/>
      <c r="C46" s="339"/>
      <c r="D46" s="339" t="s">
        <v>582</v>
      </c>
      <c r="E46" s="340"/>
      <c r="F46" s="339"/>
      <c r="G46" s="339"/>
      <c r="H46" s="340"/>
      <c r="J46" s="352">
        <v>28429.35760976098</v>
      </c>
      <c r="K46" s="352">
        <v>3580.483878806674</v>
      </c>
      <c r="L46" s="352">
        <v>4860.959600124991</v>
      </c>
      <c r="M46" s="352">
        <v>2606.9748172055774</v>
      </c>
      <c r="N46" s="352">
        <v>74.66610926178086</v>
      </c>
      <c r="O46" s="352">
        <v>39552.44201516</v>
      </c>
    </row>
    <row r="47" spans="2:15" s="351" customFormat="1" ht="12" customHeight="1">
      <c r="B47" s="339"/>
      <c r="C47" s="339"/>
      <c r="D47" s="339"/>
      <c r="E47" s="340" t="s">
        <v>583</v>
      </c>
      <c r="F47" s="339"/>
      <c r="G47" s="339"/>
      <c r="H47" s="340"/>
      <c r="J47" s="352">
        <v>0</v>
      </c>
      <c r="K47" s="352">
        <v>0</v>
      </c>
      <c r="L47" s="352">
        <v>0</v>
      </c>
      <c r="M47" s="352">
        <v>0</v>
      </c>
      <c r="N47" s="352">
        <v>0</v>
      </c>
      <c r="O47" s="352">
        <v>0</v>
      </c>
    </row>
    <row r="48" spans="2:15" s="351" customFormat="1" ht="12" customHeight="1">
      <c r="B48" s="339"/>
      <c r="C48" s="339"/>
      <c r="D48" s="339"/>
      <c r="E48" s="340" t="s">
        <v>584</v>
      </c>
      <c r="F48" s="339"/>
      <c r="G48" s="339"/>
      <c r="H48" s="340"/>
      <c r="J48" s="352">
        <v>28373.422746482847</v>
      </c>
      <c r="K48" s="352">
        <v>3611.035382957855</v>
      </c>
      <c r="L48" s="352">
        <v>4870.336762464992</v>
      </c>
      <c r="M48" s="352">
        <v>2587.3642436711525</v>
      </c>
      <c r="N48" s="352">
        <v>0.04086442315747263</v>
      </c>
      <c r="O48" s="352">
        <v>39442.2</v>
      </c>
    </row>
    <row r="49" spans="2:15" s="351" customFormat="1" ht="12" customHeight="1">
      <c r="B49" s="339"/>
      <c r="C49" s="339"/>
      <c r="D49" s="339"/>
      <c r="E49" s="340"/>
      <c r="F49" s="339" t="s">
        <v>473</v>
      </c>
      <c r="G49" s="339"/>
      <c r="H49" s="340"/>
      <c r="J49" s="352">
        <v>28036.433618212217</v>
      </c>
      <c r="K49" s="352">
        <v>3621.4461715478546</v>
      </c>
      <c r="L49" s="352">
        <v>4897.554892904009</v>
      </c>
      <c r="M49" s="352">
        <v>2586.6344529127637</v>
      </c>
      <c r="N49" s="352">
        <v>0.04086442315747263</v>
      </c>
      <c r="O49" s="352">
        <v>39142.11</v>
      </c>
    </row>
    <row r="50" spans="2:15" s="351" customFormat="1" ht="12" customHeight="1">
      <c r="B50" s="339"/>
      <c r="C50" s="339"/>
      <c r="D50" s="339"/>
      <c r="E50" s="340"/>
      <c r="F50" s="339" t="s">
        <v>165</v>
      </c>
      <c r="G50" s="339"/>
      <c r="H50" s="340"/>
      <c r="J50" s="352">
        <v>336.98912827062867</v>
      </c>
      <c r="K50" s="352">
        <v>-10.410788589999981</v>
      </c>
      <c r="L50" s="352">
        <v>-27.21813043901732</v>
      </c>
      <c r="M50" s="352">
        <v>0.7297907583886278</v>
      </c>
      <c r="N50" s="352">
        <v>0</v>
      </c>
      <c r="O50" s="352">
        <v>300.09</v>
      </c>
    </row>
    <row r="51" spans="2:15" s="351" customFormat="1" ht="12" customHeight="1">
      <c r="B51" s="339"/>
      <c r="C51" s="339"/>
      <c r="D51" s="339"/>
      <c r="E51" s="340" t="s">
        <v>387</v>
      </c>
      <c r="F51" s="339"/>
      <c r="G51" s="339"/>
      <c r="H51" s="340"/>
      <c r="J51" s="352">
        <v>31.84871027</v>
      </c>
      <c r="K51" s="352">
        <v>-72.38497303677264</v>
      </c>
      <c r="L51" s="352">
        <v>-9.377162339999998</v>
      </c>
      <c r="M51" s="352">
        <v>19.866941450000002</v>
      </c>
      <c r="N51" s="352">
        <v>74.63849881677262</v>
      </c>
      <c r="O51" s="352">
        <v>44.59201516</v>
      </c>
    </row>
    <row r="52" spans="2:15" s="351" customFormat="1" ht="12" customHeight="1">
      <c r="B52" s="339"/>
      <c r="C52" s="339"/>
      <c r="D52" s="339"/>
      <c r="E52" s="340" t="s">
        <v>585</v>
      </c>
      <c r="F52" s="339"/>
      <c r="G52" s="339"/>
      <c r="H52" s="357"/>
      <c r="J52" s="352">
        <v>24.086153008133138</v>
      </c>
      <c r="K52" s="352">
        <v>41.83346888559139</v>
      </c>
      <c r="L52" s="352">
        <v>0</v>
      </c>
      <c r="M52" s="352">
        <v>-0.2563679155752965</v>
      </c>
      <c r="N52" s="352">
        <v>-0.013253978149229795</v>
      </c>
      <c r="O52" s="352">
        <v>65.65</v>
      </c>
    </row>
    <row r="53" spans="2:15" s="351" customFormat="1" ht="12" customHeight="1">
      <c r="B53" s="339"/>
      <c r="C53" s="339"/>
      <c r="D53" s="339"/>
      <c r="E53" s="340"/>
      <c r="F53" s="339" t="s">
        <v>22</v>
      </c>
      <c r="G53" s="339"/>
      <c r="H53" s="357"/>
      <c r="J53" s="352">
        <v>0</v>
      </c>
      <c r="K53" s="352">
        <v>0</v>
      </c>
      <c r="L53" s="352">
        <v>0</v>
      </c>
      <c r="M53" s="352">
        <v>0</v>
      </c>
      <c r="N53" s="352">
        <v>0</v>
      </c>
      <c r="O53" s="352">
        <v>0</v>
      </c>
    </row>
    <row r="54" spans="2:15" s="351" customFormat="1" ht="12" customHeight="1">
      <c r="B54" s="339"/>
      <c r="C54" s="339"/>
      <c r="D54" s="339"/>
      <c r="E54" s="339"/>
      <c r="F54" s="339" t="s">
        <v>568</v>
      </c>
      <c r="G54" s="339"/>
      <c r="H54" s="340"/>
      <c r="J54" s="352">
        <v>0</v>
      </c>
      <c r="K54" s="352">
        <v>0</v>
      </c>
      <c r="L54" s="352">
        <v>0</v>
      </c>
      <c r="M54" s="352">
        <v>0</v>
      </c>
      <c r="N54" s="352">
        <v>0</v>
      </c>
      <c r="O54" s="352">
        <v>0</v>
      </c>
    </row>
    <row r="55" spans="2:15" s="351" customFormat="1" ht="12" customHeight="1">
      <c r="B55" s="339"/>
      <c r="C55" s="339"/>
      <c r="D55" s="339"/>
      <c r="E55" s="340"/>
      <c r="F55" s="339" t="s">
        <v>569</v>
      </c>
      <c r="G55" s="339"/>
      <c r="H55" s="340"/>
      <c r="J55" s="352">
        <v>0</v>
      </c>
      <c r="K55" s="352">
        <v>0</v>
      </c>
      <c r="L55" s="352">
        <v>0</v>
      </c>
      <c r="M55" s="352">
        <v>0</v>
      </c>
      <c r="N55" s="352">
        <v>0</v>
      </c>
      <c r="O55" s="352">
        <v>0</v>
      </c>
    </row>
    <row r="56" spans="2:15" s="351" customFormat="1" ht="12" customHeight="1">
      <c r="B56" s="339"/>
      <c r="C56" s="339"/>
      <c r="D56" s="339"/>
      <c r="E56" s="340"/>
      <c r="F56" s="339" t="s">
        <v>70</v>
      </c>
      <c r="G56" s="339"/>
      <c r="H56" s="340"/>
      <c r="J56" s="352">
        <v>24.086153008133138</v>
      </c>
      <c r="K56" s="352">
        <v>41.83346888559139</v>
      </c>
      <c r="L56" s="352">
        <v>0</v>
      </c>
      <c r="M56" s="352">
        <v>-0.2563679155752965</v>
      </c>
      <c r="N56" s="352">
        <v>-0.013253978149229795</v>
      </c>
      <c r="O56" s="352">
        <v>65.65</v>
      </c>
    </row>
    <row r="57" spans="2:15" s="351" customFormat="1" ht="12" customHeight="1">
      <c r="B57" s="339"/>
      <c r="C57" s="339"/>
      <c r="D57" s="339" t="s">
        <v>586</v>
      </c>
      <c r="E57" s="340"/>
      <c r="F57" s="339"/>
      <c r="G57" s="339"/>
      <c r="H57" s="340"/>
      <c r="J57" s="352">
        <v>4747.704650269807</v>
      </c>
      <c r="K57" s="352">
        <v>2837.5444647216</v>
      </c>
      <c r="L57" s="352">
        <v>1162.0428291409844</v>
      </c>
      <c r="M57" s="352">
        <v>254.90270086435714</v>
      </c>
      <c r="N57" s="352">
        <v>0.7425184412915016</v>
      </c>
      <c r="O57" s="352">
        <v>9002.93716343804</v>
      </c>
    </row>
    <row r="58" spans="2:15" s="351" customFormat="1" ht="12" customHeight="1">
      <c r="B58" s="339"/>
      <c r="C58" s="339"/>
      <c r="D58" s="339"/>
      <c r="E58" s="340" t="s">
        <v>583</v>
      </c>
      <c r="F58" s="339"/>
      <c r="G58" s="339"/>
      <c r="H58" s="340"/>
      <c r="J58" s="352">
        <v>0</v>
      </c>
      <c r="K58" s="352">
        <v>0</v>
      </c>
      <c r="L58" s="352">
        <v>0</v>
      </c>
      <c r="M58" s="352">
        <v>0</v>
      </c>
      <c r="N58" s="352">
        <v>0</v>
      </c>
      <c r="O58" s="352">
        <v>0</v>
      </c>
    </row>
    <row r="59" spans="2:15" s="351" customFormat="1" ht="12" customHeight="1">
      <c r="B59" s="339"/>
      <c r="C59" s="339"/>
      <c r="D59" s="339"/>
      <c r="E59" s="340" t="s">
        <v>584</v>
      </c>
      <c r="F59" s="339"/>
      <c r="G59" s="339"/>
      <c r="H59" s="340"/>
      <c r="J59" s="352">
        <v>4587.291985539807</v>
      </c>
      <c r="K59" s="352">
        <v>2926.019104787716</v>
      </c>
      <c r="L59" s="352">
        <v>1166.5429103709844</v>
      </c>
      <c r="M59" s="352">
        <v>242.86859743435716</v>
      </c>
      <c r="N59" s="352">
        <v>0.0024211728915020103</v>
      </c>
      <c r="O59" s="352">
        <v>8922.725019305757</v>
      </c>
    </row>
    <row r="60" spans="2:15" s="351" customFormat="1" ht="12" customHeight="1">
      <c r="B60" s="339"/>
      <c r="C60" s="339"/>
      <c r="D60" s="339"/>
      <c r="E60" s="340"/>
      <c r="F60" s="339" t="s">
        <v>473</v>
      </c>
      <c r="G60" s="339"/>
      <c r="H60" s="340"/>
      <c r="J60" s="352">
        <v>2636.597783189241</v>
      </c>
      <c r="K60" s="352">
        <v>2868.859297917592</v>
      </c>
      <c r="L60" s="352">
        <v>1116.6925543245857</v>
      </c>
      <c r="M60" s="352">
        <v>214.66859743435717</v>
      </c>
      <c r="N60" s="352">
        <v>0</v>
      </c>
      <c r="O60" s="352">
        <v>6836.818232865777</v>
      </c>
    </row>
    <row r="61" spans="2:15" s="351" customFormat="1" ht="12" customHeight="1">
      <c r="B61" s="339"/>
      <c r="C61" s="339"/>
      <c r="D61" s="339"/>
      <c r="E61" s="340"/>
      <c r="F61" s="339" t="s">
        <v>165</v>
      </c>
      <c r="G61" s="339"/>
      <c r="H61" s="340"/>
      <c r="J61" s="352">
        <v>1950.6942023505655</v>
      </c>
      <c r="K61" s="352">
        <v>57.15980687012427</v>
      </c>
      <c r="L61" s="352">
        <v>49.85035604639869</v>
      </c>
      <c r="M61" s="352">
        <v>28.2</v>
      </c>
      <c r="N61" s="352">
        <v>0.0024211728915020103</v>
      </c>
      <c r="O61" s="352">
        <v>2085.9067864399804</v>
      </c>
    </row>
    <row r="62" spans="2:15" s="351" customFormat="1" ht="12" customHeight="1">
      <c r="B62" s="339"/>
      <c r="C62" s="339"/>
      <c r="D62" s="339"/>
      <c r="E62" s="340" t="s">
        <v>387</v>
      </c>
      <c r="F62" s="339"/>
      <c r="G62" s="339"/>
      <c r="H62" s="340"/>
      <c r="J62" s="352">
        <v>16.73385173</v>
      </c>
      <c r="K62" s="352">
        <v>-1.1709282184</v>
      </c>
      <c r="L62" s="352">
        <v>-4.500081229999999</v>
      </c>
      <c r="M62" s="352">
        <v>12.034103429999998</v>
      </c>
      <c r="N62" s="352">
        <v>0.7400972683999996</v>
      </c>
      <c r="O62" s="352">
        <v>23.83704298</v>
      </c>
    </row>
    <row r="63" spans="2:15" s="351" customFormat="1" ht="12" customHeight="1">
      <c r="B63" s="339"/>
      <c r="C63" s="339"/>
      <c r="D63" s="339"/>
      <c r="E63" s="340" t="s">
        <v>585</v>
      </c>
      <c r="F63" s="339"/>
      <c r="G63" s="339"/>
      <c r="H63" s="357"/>
      <c r="J63" s="352">
        <v>143.678813</v>
      </c>
      <c r="K63" s="352">
        <v>-87.30371184771583</v>
      </c>
      <c r="L63" s="352">
        <v>0</v>
      </c>
      <c r="M63" s="352">
        <v>0</v>
      </c>
      <c r="N63" s="352">
        <v>0</v>
      </c>
      <c r="O63" s="352">
        <v>56.37510115228416</v>
      </c>
    </row>
    <row r="64" spans="2:15" s="351" customFormat="1" ht="12" customHeight="1">
      <c r="B64" s="339"/>
      <c r="C64" s="339"/>
      <c r="D64" s="339"/>
      <c r="E64" s="340"/>
      <c r="F64" s="339" t="s">
        <v>22</v>
      </c>
      <c r="G64" s="339"/>
      <c r="H64" s="357"/>
      <c r="J64" s="352">
        <v>0</v>
      </c>
      <c r="K64" s="352">
        <v>0</v>
      </c>
      <c r="L64" s="352">
        <v>0</v>
      </c>
      <c r="M64" s="352">
        <v>0</v>
      </c>
      <c r="N64" s="352">
        <v>0</v>
      </c>
      <c r="O64" s="352">
        <v>0</v>
      </c>
    </row>
    <row r="65" spans="2:15" s="351" customFormat="1" ht="12" customHeight="1">
      <c r="B65" s="339"/>
      <c r="C65" s="339"/>
      <c r="D65" s="339"/>
      <c r="E65" s="339"/>
      <c r="F65" s="339" t="s">
        <v>568</v>
      </c>
      <c r="G65" s="339"/>
      <c r="H65" s="340"/>
      <c r="J65" s="352">
        <v>0</v>
      </c>
      <c r="K65" s="352">
        <v>0</v>
      </c>
      <c r="L65" s="352">
        <v>0</v>
      </c>
      <c r="M65" s="352">
        <v>0</v>
      </c>
      <c r="N65" s="352">
        <v>0</v>
      </c>
      <c r="O65" s="352">
        <v>0</v>
      </c>
    </row>
    <row r="66" spans="2:15" s="351" customFormat="1" ht="12" customHeight="1">
      <c r="B66" s="339"/>
      <c r="C66" s="339"/>
      <c r="D66" s="339"/>
      <c r="E66" s="340"/>
      <c r="F66" s="339" t="s">
        <v>569</v>
      </c>
      <c r="G66" s="339"/>
      <c r="H66" s="340"/>
      <c r="J66" s="352">
        <v>0</v>
      </c>
      <c r="K66" s="352">
        <v>0</v>
      </c>
      <c r="L66" s="352">
        <v>0</v>
      </c>
      <c r="M66" s="352">
        <v>0</v>
      </c>
      <c r="N66" s="352">
        <v>0</v>
      </c>
      <c r="O66" s="352">
        <v>0</v>
      </c>
    </row>
    <row r="67" spans="2:15" s="351" customFormat="1" ht="12" customHeight="1">
      <c r="B67" s="339"/>
      <c r="C67" s="339"/>
      <c r="D67" s="339"/>
      <c r="E67" s="340"/>
      <c r="F67" s="339" t="s">
        <v>70</v>
      </c>
      <c r="G67" s="339"/>
      <c r="H67" s="340"/>
      <c r="J67" s="352">
        <v>143.678813</v>
      </c>
      <c r="K67" s="352">
        <v>-87.30371184771583</v>
      </c>
      <c r="L67" s="352">
        <v>0</v>
      </c>
      <c r="M67" s="352">
        <v>0</v>
      </c>
      <c r="N67" s="352">
        <v>0</v>
      </c>
      <c r="O67" s="352">
        <v>56.37510115228416</v>
      </c>
    </row>
    <row r="68" spans="2:15" s="351" customFormat="1" ht="12" customHeight="1">
      <c r="B68" s="339"/>
      <c r="C68" s="339"/>
      <c r="D68" s="339" t="s">
        <v>587</v>
      </c>
      <c r="E68" s="340"/>
      <c r="F68" s="339"/>
      <c r="G68" s="339"/>
      <c r="H68" s="340"/>
      <c r="J68" s="352">
        <v>55797.53554796672</v>
      </c>
      <c r="K68" s="352">
        <v>11337.021073343012</v>
      </c>
      <c r="L68" s="352">
        <v>2920.9532196013397</v>
      </c>
      <c r="M68" s="352">
        <v>1874.941556993211</v>
      </c>
      <c r="N68" s="352">
        <v>82.06561260457153</v>
      </c>
      <c r="O68" s="352">
        <v>72012.51701050886</v>
      </c>
    </row>
    <row r="69" spans="2:15" s="351" customFormat="1" ht="12" customHeight="1">
      <c r="B69" s="339"/>
      <c r="C69" s="339"/>
      <c r="D69" s="339"/>
      <c r="E69" s="340" t="s">
        <v>120</v>
      </c>
      <c r="F69" s="339"/>
      <c r="G69" s="339"/>
      <c r="H69" s="340"/>
      <c r="J69" s="352">
        <v>26689.194073605315</v>
      </c>
      <c r="K69" s="352">
        <v>3834.1535173188063</v>
      </c>
      <c r="L69" s="352">
        <v>902.109888937136</v>
      </c>
      <c r="M69" s="352">
        <v>979.4662471726278</v>
      </c>
      <c r="N69" s="352">
        <v>-0.02877094927680446</v>
      </c>
      <c r="O69" s="352">
        <v>32404.89495608461</v>
      </c>
    </row>
    <row r="70" spans="2:15" s="351" customFormat="1" ht="12" customHeight="1">
      <c r="B70" s="339"/>
      <c r="C70" s="339"/>
      <c r="D70" s="339"/>
      <c r="E70" s="340"/>
      <c r="F70" s="339" t="s">
        <v>576</v>
      </c>
      <c r="G70" s="339"/>
      <c r="H70" s="340"/>
      <c r="J70" s="352">
        <v>23179.3603411105</v>
      </c>
      <c r="K70" s="352">
        <v>2860.546425208806</v>
      </c>
      <c r="L70" s="352">
        <v>902.109888937136</v>
      </c>
      <c r="M70" s="352">
        <v>979.4662471726278</v>
      </c>
      <c r="N70" s="352">
        <v>-0.02877094927680446</v>
      </c>
      <c r="O70" s="352">
        <v>27921.454131479793</v>
      </c>
    </row>
    <row r="71" spans="2:15" s="351" customFormat="1" ht="12" customHeight="1">
      <c r="B71" s="339"/>
      <c r="C71" s="339"/>
      <c r="D71" s="339"/>
      <c r="E71" s="340"/>
      <c r="F71" s="339" t="s">
        <v>17</v>
      </c>
      <c r="G71" s="339"/>
      <c r="H71" s="340"/>
      <c r="J71" s="352">
        <v>3509.8337324948134</v>
      </c>
      <c r="K71" s="352">
        <v>973.6070921100002</v>
      </c>
      <c r="L71" s="352">
        <v>0</v>
      </c>
      <c r="M71" s="352">
        <v>0</v>
      </c>
      <c r="N71" s="352">
        <v>0</v>
      </c>
      <c r="O71" s="352">
        <v>4483.440824604813</v>
      </c>
    </row>
    <row r="72" spans="2:15" s="351" customFormat="1" ht="12" customHeight="1">
      <c r="B72" s="339"/>
      <c r="C72" s="339"/>
      <c r="D72" s="339"/>
      <c r="E72" s="340" t="s">
        <v>74</v>
      </c>
      <c r="F72" s="339"/>
      <c r="G72" s="339"/>
      <c r="H72" s="340"/>
      <c r="J72" s="352">
        <v>15899.38809908264</v>
      </c>
      <c r="K72" s="352">
        <v>4026.488088001278</v>
      </c>
      <c r="L72" s="352">
        <v>1985.82</v>
      </c>
      <c r="M72" s="352">
        <v>789.580990890434</v>
      </c>
      <c r="N72" s="352">
        <v>0</v>
      </c>
      <c r="O72" s="352">
        <v>22701.27717797435</v>
      </c>
    </row>
    <row r="73" spans="2:15" s="351" customFormat="1" ht="12" customHeight="1">
      <c r="B73" s="339"/>
      <c r="C73" s="339"/>
      <c r="D73" s="339"/>
      <c r="E73" s="340"/>
      <c r="F73" s="339" t="s">
        <v>473</v>
      </c>
      <c r="G73" s="339"/>
      <c r="H73" s="340"/>
      <c r="J73" s="352">
        <v>13260.143471832647</v>
      </c>
      <c r="K73" s="352">
        <v>3106.2874758636835</v>
      </c>
      <c r="L73" s="352">
        <v>1900.89</v>
      </c>
      <c r="M73" s="352">
        <v>748.33</v>
      </c>
      <c r="N73" s="352">
        <v>0</v>
      </c>
      <c r="O73" s="352">
        <v>19015.65094769633</v>
      </c>
    </row>
    <row r="74" spans="2:15" s="351" customFormat="1" ht="12" customHeight="1">
      <c r="B74" s="339"/>
      <c r="C74" s="339"/>
      <c r="D74" s="339"/>
      <c r="E74" s="340"/>
      <c r="F74" s="339" t="s">
        <v>165</v>
      </c>
      <c r="G74" s="339"/>
      <c r="H74" s="340"/>
      <c r="J74" s="352">
        <v>2639.244627249993</v>
      </c>
      <c r="K74" s="352">
        <v>920.2006121375944</v>
      </c>
      <c r="L74" s="352">
        <v>84.93</v>
      </c>
      <c r="M74" s="352">
        <v>41.25099089043399</v>
      </c>
      <c r="N74" s="352">
        <v>0</v>
      </c>
      <c r="O74" s="352">
        <v>3685.626230278021</v>
      </c>
    </row>
    <row r="75" spans="2:15" s="351" customFormat="1" ht="12" customHeight="1">
      <c r="B75" s="339"/>
      <c r="C75" s="339"/>
      <c r="D75" s="339"/>
      <c r="E75" s="340" t="s">
        <v>387</v>
      </c>
      <c r="F75" s="339"/>
      <c r="G75" s="339"/>
      <c r="H75" s="340"/>
      <c r="J75" s="352">
        <v>78.983719784487</v>
      </c>
      <c r="K75" s="352">
        <v>-178.01247406319055</v>
      </c>
      <c r="L75" s="352">
        <v>33.02333066420354</v>
      </c>
      <c r="M75" s="352">
        <v>60.154454074299984</v>
      </c>
      <c r="N75" s="352">
        <v>82.1527163202</v>
      </c>
      <c r="O75" s="352">
        <v>76.30174677999999</v>
      </c>
    </row>
    <row r="76" spans="2:15" s="351" customFormat="1" ht="12" customHeight="1">
      <c r="B76" s="339"/>
      <c r="C76" s="339"/>
      <c r="D76" s="339"/>
      <c r="E76" s="340" t="s">
        <v>76</v>
      </c>
      <c r="F76" s="339"/>
      <c r="G76" s="339"/>
      <c r="H76" s="357"/>
      <c r="J76" s="352">
        <v>13129.96965549428</v>
      </c>
      <c r="K76" s="352">
        <v>3654.3919420861184</v>
      </c>
      <c r="L76" s="352">
        <v>0</v>
      </c>
      <c r="M76" s="352">
        <v>45.73986485584908</v>
      </c>
      <c r="N76" s="352">
        <v>-0.0583327663516684</v>
      </c>
      <c r="O76" s="352">
        <v>16830.043129669895</v>
      </c>
    </row>
    <row r="77" spans="2:15" s="351" customFormat="1" ht="12" customHeight="1">
      <c r="B77" s="339"/>
      <c r="C77" s="339"/>
      <c r="D77" s="339"/>
      <c r="E77" s="340"/>
      <c r="F77" s="339" t="s">
        <v>21</v>
      </c>
      <c r="G77" s="339"/>
      <c r="H77" s="357"/>
      <c r="J77" s="352">
        <v>6730.125931676144</v>
      </c>
      <c r="K77" s="352">
        <v>3009.062634632387</v>
      </c>
      <c r="L77" s="352">
        <v>0</v>
      </c>
      <c r="M77" s="352">
        <v>0</v>
      </c>
      <c r="N77" s="352">
        <v>-0.0583327663516684</v>
      </c>
      <c r="O77" s="352">
        <v>9739.130233542179</v>
      </c>
    </row>
    <row r="78" spans="2:15" s="351" customFormat="1" ht="12" customHeight="1">
      <c r="B78" s="339"/>
      <c r="C78" s="339"/>
      <c r="D78" s="339"/>
      <c r="E78" s="340"/>
      <c r="F78" s="339" t="s">
        <v>22</v>
      </c>
      <c r="G78" s="339"/>
      <c r="H78" s="327"/>
      <c r="J78" s="173">
        <v>21.940397</v>
      </c>
      <c r="K78" s="173">
        <v>2.3826002799999912</v>
      </c>
      <c r="L78" s="173">
        <v>0</v>
      </c>
      <c r="M78" s="173">
        <v>0</v>
      </c>
      <c r="N78" s="173">
        <v>0</v>
      </c>
      <c r="O78" s="173">
        <v>24.322997279999996</v>
      </c>
    </row>
    <row r="79" spans="2:15" s="351" customFormat="1" ht="12" customHeight="1">
      <c r="B79" s="339"/>
      <c r="C79" s="339"/>
      <c r="D79" s="339"/>
      <c r="E79" s="340"/>
      <c r="F79" s="339" t="s">
        <v>568</v>
      </c>
      <c r="G79" s="339"/>
      <c r="H79" s="327"/>
      <c r="J79" s="173">
        <v>21.940397</v>
      </c>
      <c r="K79" s="173">
        <v>2.3826002799999912</v>
      </c>
      <c r="L79" s="173">
        <v>0</v>
      </c>
      <c r="M79" s="173">
        <v>0</v>
      </c>
      <c r="N79" s="173">
        <v>0</v>
      </c>
      <c r="O79" s="173">
        <v>24.322997279999996</v>
      </c>
    </row>
    <row r="80" spans="2:15" s="358" customFormat="1" ht="12" customHeight="1">
      <c r="B80" s="359"/>
      <c r="C80" s="359"/>
      <c r="D80" s="359"/>
      <c r="E80" s="359"/>
      <c r="F80" s="359" t="s">
        <v>569</v>
      </c>
      <c r="G80" s="359"/>
      <c r="H80" s="359"/>
      <c r="J80" s="352">
        <v>0</v>
      </c>
      <c r="K80" s="352">
        <v>0</v>
      </c>
      <c r="L80" s="352">
        <v>0</v>
      </c>
      <c r="M80" s="352">
        <v>0</v>
      </c>
      <c r="N80" s="173">
        <v>0</v>
      </c>
      <c r="O80" s="173">
        <v>0</v>
      </c>
    </row>
    <row r="81" spans="2:15" s="351" customFormat="1" ht="12" customHeight="1">
      <c r="B81" s="339"/>
      <c r="C81" s="339"/>
      <c r="D81" s="339"/>
      <c r="E81" s="339"/>
      <c r="F81" s="339" t="s">
        <v>70</v>
      </c>
      <c r="G81" s="339"/>
      <c r="H81" s="339"/>
      <c r="J81" s="352">
        <v>6377.903326818136</v>
      </c>
      <c r="K81" s="352">
        <v>642.9467071737317</v>
      </c>
      <c r="L81" s="352">
        <v>0</v>
      </c>
      <c r="M81" s="352">
        <v>45.73986485584908</v>
      </c>
      <c r="N81" s="352">
        <v>0</v>
      </c>
      <c r="O81" s="352">
        <v>7066.5898988477165</v>
      </c>
    </row>
    <row r="82" spans="2:15" s="351" customFormat="1" ht="12" customHeight="1">
      <c r="B82" s="339"/>
      <c r="C82" s="339"/>
      <c r="D82" s="339"/>
      <c r="E82" s="339"/>
      <c r="F82" s="339" t="s">
        <v>24</v>
      </c>
      <c r="G82" s="339"/>
      <c r="H82" s="339"/>
      <c r="J82" s="352"/>
      <c r="K82" s="352"/>
      <c r="L82" s="352"/>
      <c r="M82" s="352"/>
      <c r="N82" s="352"/>
      <c r="O82" s="352"/>
    </row>
    <row r="83" spans="2:15" s="351" customFormat="1" ht="12" customHeight="1">
      <c r="B83" s="339"/>
      <c r="C83" s="339"/>
      <c r="D83" s="339"/>
      <c r="E83" s="339"/>
      <c r="F83" s="339"/>
      <c r="G83" s="339"/>
      <c r="H83" s="340"/>
      <c r="J83" s="352"/>
      <c r="K83" s="352"/>
      <c r="L83" s="352"/>
      <c r="M83" s="352"/>
      <c r="N83" s="352"/>
      <c r="O83" s="352"/>
    </row>
    <row r="84" spans="2:15" s="351" customFormat="1" ht="12" customHeight="1">
      <c r="B84" s="339"/>
      <c r="C84" s="339"/>
      <c r="D84" s="339"/>
      <c r="E84" s="340"/>
      <c r="F84" s="339"/>
      <c r="G84" s="339"/>
      <c r="H84" s="340"/>
      <c r="J84" s="352"/>
      <c r="K84" s="352"/>
      <c r="L84" s="352"/>
      <c r="M84" s="352"/>
      <c r="N84" s="352"/>
      <c r="O84" s="352"/>
    </row>
    <row r="85" spans="2:15" s="351" customFormat="1" ht="12" customHeight="1">
      <c r="B85" s="339" t="s">
        <v>566</v>
      </c>
      <c r="C85" s="339"/>
      <c r="D85" s="339"/>
      <c r="E85" s="340"/>
      <c r="F85" s="339"/>
      <c r="G85" s="339"/>
      <c r="H85" s="340"/>
      <c r="J85" s="352">
        <v>136956.48886543937</v>
      </c>
      <c r="K85" s="352">
        <v>18761.698670314527</v>
      </c>
      <c r="L85" s="352">
        <v>5904.845821129908</v>
      </c>
      <c r="M85" s="352">
        <v>7904.417049355208</v>
      </c>
      <c r="N85" s="352">
        <v>-36.03405619627065</v>
      </c>
      <c r="O85" s="352">
        <v>169491.39380072587</v>
      </c>
    </row>
    <row r="86" spans="2:15" s="351" customFormat="1" ht="12" customHeight="1">
      <c r="B86" s="339"/>
      <c r="C86" s="339"/>
      <c r="D86" s="339"/>
      <c r="E86" s="339"/>
      <c r="F86" s="339"/>
      <c r="G86" s="339"/>
      <c r="H86" s="340"/>
      <c r="J86" s="352"/>
      <c r="K86" s="352"/>
      <c r="L86" s="352"/>
      <c r="M86" s="352"/>
      <c r="N86" s="352"/>
      <c r="O86" s="352"/>
    </row>
    <row r="87" spans="2:15" s="353" customFormat="1" ht="12" customHeight="1">
      <c r="B87" s="354" t="s">
        <v>567</v>
      </c>
      <c r="C87" s="354"/>
      <c r="D87" s="354"/>
      <c r="E87" s="354"/>
      <c r="F87" s="355"/>
      <c r="G87" s="355"/>
      <c r="H87" s="354"/>
      <c r="J87" s="356">
        <v>170.41482929999998</v>
      </c>
      <c r="K87" s="356">
        <v>-1.06</v>
      </c>
      <c r="L87" s="356">
        <v>0</v>
      </c>
      <c r="M87" s="356">
        <v>3.176819089999996</v>
      </c>
      <c r="N87" s="356">
        <v>-2.0109043899999945</v>
      </c>
      <c r="O87" s="356">
        <v>170.52074399999998</v>
      </c>
    </row>
    <row r="88" spans="2:15" s="351" customFormat="1" ht="12" customHeight="1">
      <c r="B88" s="339"/>
      <c r="C88" s="339"/>
      <c r="D88" s="339"/>
      <c r="E88" s="359" t="s">
        <v>74</v>
      </c>
      <c r="F88" s="339"/>
      <c r="G88" s="339"/>
      <c r="H88" s="340"/>
      <c r="J88" s="352">
        <v>2.7</v>
      </c>
      <c r="K88" s="352">
        <v>0</v>
      </c>
      <c r="L88" s="352">
        <v>0</v>
      </c>
      <c r="M88" s="352">
        <v>0</v>
      </c>
      <c r="N88" s="352">
        <v>0</v>
      </c>
      <c r="O88" s="352">
        <v>2.7</v>
      </c>
    </row>
    <row r="89" spans="2:15" s="351" customFormat="1" ht="12" customHeight="1">
      <c r="B89" s="339"/>
      <c r="C89" s="339"/>
      <c r="D89" s="339"/>
      <c r="E89" s="359" t="s">
        <v>387</v>
      </c>
      <c r="F89" s="339"/>
      <c r="G89" s="339"/>
      <c r="H89" s="340"/>
      <c r="J89" s="352">
        <v>0</v>
      </c>
      <c r="K89" s="352">
        <v>0</v>
      </c>
      <c r="L89" s="352">
        <v>0</v>
      </c>
      <c r="M89" s="352">
        <v>0</v>
      </c>
      <c r="N89" s="352">
        <v>0</v>
      </c>
      <c r="O89" s="352">
        <v>0</v>
      </c>
    </row>
    <row r="90" spans="2:15" s="351" customFormat="1" ht="12" customHeight="1">
      <c r="B90" s="339"/>
      <c r="C90" s="339"/>
      <c r="D90" s="339"/>
      <c r="E90" s="340" t="s">
        <v>76</v>
      </c>
      <c r="F90" s="339"/>
      <c r="G90" s="339"/>
      <c r="H90" s="340"/>
      <c r="J90" s="352">
        <v>167.7148293</v>
      </c>
      <c r="K90" s="352">
        <v>-1.06</v>
      </c>
      <c r="L90" s="352">
        <v>0</v>
      </c>
      <c r="M90" s="352">
        <v>3.176819089999996</v>
      </c>
      <c r="N90" s="352">
        <v>-2.0109043899999945</v>
      </c>
      <c r="O90" s="352">
        <v>167.820744</v>
      </c>
    </row>
    <row r="91" spans="2:15" s="351" customFormat="1" ht="12" customHeight="1">
      <c r="B91" s="339"/>
      <c r="C91" s="339"/>
      <c r="D91" s="339"/>
      <c r="E91" s="340"/>
      <c r="F91" s="339" t="s">
        <v>22</v>
      </c>
      <c r="G91" s="339"/>
      <c r="H91" s="340"/>
      <c r="J91" s="352">
        <v>0.16108529999999985</v>
      </c>
      <c r="K91" s="352">
        <v>-0.16</v>
      </c>
      <c r="L91" s="352">
        <v>0</v>
      </c>
      <c r="M91" s="352">
        <v>0</v>
      </c>
      <c r="N91" s="352">
        <v>-0.0010852999999998447</v>
      </c>
      <c r="O91" s="352">
        <v>0</v>
      </c>
    </row>
    <row r="92" spans="2:15" s="351" customFormat="1" ht="12" customHeight="1">
      <c r="B92" s="339"/>
      <c r="C92" s="339"/>
      <c r="D92" s="339"/>
      <c r="E92" s="340"/>
      <c r="F92" s="339" t="s">
        <v>568</v>
      </c>
      <c r="G92" s="339"/>
      <c r="H92" s="357"/>
      <c r="J92" s="352">
        <v>0</v>
      </c>
      <c r="K92" s="352">
        <v>0</v>
      </c>
      <c r="L92" s="352">
        <v>0</v>
      </c>
      <c r="M92" s="352">
        <v>0</v>
      </c>
      <c r="N92" s="352">
        <v>0</v>
      </c>
      <c r="O92" s="352">
        <v>0</v>
      </c>
    </row>
    <row r="93" spans="2:15" s="351" customFormat="1" ht="12" customHeight="1">
      <c r="B93" s="339"/>
      <c r="C93" s="339"/>
      <c r="D93" s="339"/>
      <c r="E93" s="340"/>
      <c r="F93" s="339" t="s">
        <v>569</v>
      </c>
      <c r="G93" s="339"/>
      <c r="H93" s="357"/>
      <c r="J93" s="352">
        <v>0.16108529999999985</v>
      </c>
      <c r="K93" s="352">
        <v>-0.16</v>
      </c>
      <c r="L93" s="352">
        <v>0</v>
      </c>
      <c r="M93" s="352">
        <v>0</v>
      </c>
      <c r="N93" s="352">
        <v>-0.0010852999999998447</v>
      </c>
      <c r="O93" s="352">
        <v>0</v>
      </c>
    </row>
    <row r="94" spans="2:15" s="351" customFormat="1" ht="12" customHeight="1">
      <c r="B94" s="339"/>
      <c r="C94" s="339"/>
      <c r="D94" s="339"/>
      <c r="E94" s="340"/>
      <c r="F94" s="339" t="s">
        <v>23</v>
      </c>
      <c r="G94" s="339"/>
      <c r="H94" s="340"/>
      <c r="J94" s="352">
        <v>154.053744</v>
      </c>
      <c r="K94" s="352">
        <v>0</v>
      </c>
      <c r="L94" s="352">
        <v>0</v>
      </c>
      <c r="M94" s="352">
        <v>3.176819089999996</v>
      </c>
      <c r="N94" s="352">
        <v>-2.0098190899999944</v>
      </c>
      <c r="O94" s="352">
        <v>155.220744</v>
      </c>
    </row>
    <row r="95" spans="2:15" s="351" customFormat="1" ht="12" customHeight="1">
      <c r="B95" s="339"/>
      <c r="C95" s="339"/>
      <c r="D95" s="339"/>
      <c r="E95" s="340"/>
      <c r="F95" s="339" t="s">
        <v>25</v>
      </c>
      <c r="G95" s="339"/>
      <c r="H95" s="340"/>
      <c r="J95" s="352">
        <v>13.5</v>
      </c>
      <c r="K95" s="352">
        <v>-0.8999999999999986</v>
      </c>
      <c r="L95" s="352">
        <v>0</v>
      </c>
      <c r="M95" s="352">
        <v>0</v>
      </c>
      <c r="N95" s="352">
        <v>0</v>
      </c>
      <c r="O95" s="352">
        <v>12.6</v>
      </c>
    </row>
    <row r="96" spans="2:15" s="351" customFormat="1" ht="12" customHeight="1">
      <c r="B96" s="339"/>
      <c r="C96" s="339"/>
      <c r="D96" s="339"/>
      <c r="E96" s="340"/>
      <c r="F96" s="339" t="s">
        <v>568</v>
      </c>
      <c r="G96" s="339"/>
      <c r="H96" s="357"/>
      <c r="J96" s="352">
        <v>13.5</v>
      </c>
      <c r="K96" s="352">
        <v>-0.8999999999999986</v>
      </c>
      <c r="L96" s="352">
        <v>0</v>
      </c>
      <c r="M96" s="352">
        <v>0</v>
      </c>
      <c r="N96" s="352">
        <v>0</v>
      </c>
      <c r="O96" s="352">
        <v>12.6</v>
      </c>
    </row>
    <row r="97" spans="2:15" s="351" customFormat="1" ht="12" customHeight="1">
      <c r="B97" s="339"/>
      <c r="C97" s="339"/>
      <c r="D97" s="339"/>
      <c r="E97" s="340"/>
      <c r="F97" s="339" t="s">
        <v>569</v>
      </c>
      <c r="G97" s="339"/>
      <c r="H97" s="357"/>
      <c r="J97" s="352">
        <v>0</v>
      </c>
      <c r="K97" s="352">
        <v>0</v>
      </c>
      <c r="L97" s="352">
        <v>0</v>
      </c>
      <c r="M97" s="352">
        <v>0</v>
      </c>
      <c r="N97" s="352">
        <v>0</v>
      </c>
      <c r="O97" s="352">
        <v>0</v>
      </c>
    </row>
    <row r="98" spans="2:15" s="353" customFormat="1" ht="12" customHeight="1">
      <c r="B98" s="354" t="s">
        <v>570</v>
      </c>
      <c r="C98" s="354"/>
      <c r="D98" s="354"/>
      <c r="E98" s="354"/>
      <c r="F98" s="355"/>
      <c r="G98" s="355"/>
      <c r="H98" s="354"/>
      <c r="J98" s="356">
        <v>10792.85288136088</v>
      </c>
      <c r="K98" s="356">
        <v>961.4407123204417</v>
      </c>
      <c r="L98" s="356">
        <v>-50.912515659612</v>
      </c>
      <c r="M98" s="356">
        <v>12.250282640594778</v>
      </c>
      <c r="N98" s="356">
        <v>29.922232715344506</v>
      </c>
      <c r="O98" s="356">
        <v>11745.553593377648</v>
      </c>
    </row>
    <row r="99" spans="2:15" s="351" customFormat="1" ht="12" customHeight="1">
      <c r="B99" s="339"/>
      <c r="C99" s="339"/>
      <c r="D99" s="340" t="s">
        <v>571</v>
      </c>
      <c r="E99" s="340"/>
      <c r="F99" s="339"/>
      <c r="G99" s="339"/>
      <c r="H99" s="340"/>
      <c r="J99" s="352">
        <v>4205.486300141969</v>
      </c>
      <c r="K99" s="352">
        <v>-562.6088282795583</v>
      </c>
      <c r="L99" s="352">
        <v>-8.3367858584256</v>
      </c>
      <c r="M99" s="352">
        <v>12.080019145967457</v>
      </c>
      <c r="N99" s="352">
        <v>24.133116073462034</v>
      </c>
      <c r="O99" s="352">
        <v>3670.753821223415</v>
      </c>
    </row>
    <row r="100" spans="2:15" s="351" customFormat="1" ht="12" customHeight="1">
      <c r="B100" s="339"/>
      <c r="C100" s="339"/>
      <c r="D100" s="340"/>
      <c r="E100" s="340" t="s">
        <v>74</v>
      </c>
      <c r="F100" s="339"/>
      <c r="G100" s="339"/>
      <c r="H100" s="340"/>
      <c r="J100" s="352">
        <v>3078.0940809369995</v>
      </c>
      <c r="K100" s="352">
        <v>-550.4772439999999</v>
      </c>
      <c r="L100" s="352">
        <v>-8.3367858584256</v>
      </c>
      <c r="M100" s="352">
        <v>0</v>
      </c>
      <c r="N100" s="352">
        <v>-0.06447297949868869</v>
      </c>
      <c r="O100" s="352">
        <v>2519.215578099075</v>
      </c>
    </row>
    <row r="101" spans="2:15" s="351" customFormat="1" ht="12" customHeight="1">
      <c r="B101" s="339"/>
      <c r="C101" s="339"/>
      <c r="D101" s="340"/>
      <c r="E101" s="340"/>
      <c r="F101" s="339" t="s">
        <v>165</v>
      </c>
      <c r="G101" s="339"/>
      <c r="H101" s="340"/>
      <c r="J101" s="352">
        <v>3078.0940809369995</v>
      </c>
      <c r="K101" s="352">
        <v>-550.4772439999999</v>
      </c>
      <c r="L101" s="352">
        <v>-8.3367858584256</v>
      </c>
      <c r="M101" s="352">
        <v>0</v>
      </c>
      <c r="N101" s="352">
        <v>-0.06447297949868869</v>
      </c>
      <c r="O101" s="352">
        <v>2519.215578099075</v>
      </c>
    </row>
    <row r="102" spans="2:15" s="351" customFormat="1" ht="12" customHeight="1">
      <c r="B102" s="339"/>
      <c r="C102" s="339"/>
      <c r="D102" s="339"/>
      <c r="E102" s="340" t="s">
        <v>387</v>
      </c>
      <c r="F102" s="339"/>
      <c r="G102" s="339"/>
      <c r="H102" s="340"/>
      <c r="J102" s="352">
        <v>0</v>
      </c>
      <c r="K102" s="352">
        <v>0</v>
      </c>
      <c r="L102" s="352">
        <v>0</v>
      </c>
      <c r="M102" s="352">
        <v>0</v>
      </c>
      <c r="N102" s="352">
        <v>0</v>
      </c>
      <c r="O102" s="352">
        <v>0</v>
      </c>
    </row>
    <row r="103" spans="2:15" s="351" customFormat="1" ht="12" customHeight="1">
      <c r="B103" s="339"/>
      <c r="C103" s="339"/>
      <c r="D103" s="339"/>
      <c r="E103" s="340" t="s">
        <v>76</v>
      </c>
      <c r="F103" s="339"/>
      <c r="G103" s="339"/>
      <c r="H103" s="340"/>
      <c r="J103" s="352">
        <v>1127.39221920497</v>
      </c>
      <c r="K103" s="352">
        <v>-12.131584279558396</v>
      </c>
      <c r="L103" s="352">
        <v>0</v>
      </c>
      <c r="M103" s="352">
        <v>12.080019145967457</v>
      </c>
      <c r="N103" s="352">
        <v>24.197589052960723</v>
      </c>
      <c r="O103" s="352">
        <v>1151.5382431243397</v>
      </c>
    </row>
    <row r="104" spans="2:15" s="351" customFormat="1" ht="12" customHeight="1">
      <c r="B104" s="339"/>
      <c r="C104" s="339"/>
      <c r="D104" s="339"/>
      <c r="E104" s="340"/>
      <c r="F104" s="339" t="s">
        <v>21</v>
      </c>
      <c r="G104" s="339"/>
      <c r="H104" s="340"/>
      <c r="J104" s="352">
        <v>0</v>
      </c>
      <c r="K104" s="352">
        <v>-23.27</v>
      </c>
      <c r="L104" s="352">
        <v>0</v>
      </c>
      <c r="M104" s="352">
        <v>0</v>
      </c>
      <c r="N104" s="352">
        <v>23.27</v>
      </c>
      <c r="O104" s="352">
        <v>0</v>
      </c>
    </row>
    <row r="105" spans="2:15" s="351" customFormat="1" ht="12" customHeight="1">
      <c r="B105" s="339"/>
      <c r="C105" s="339"/>
      <c r="D105" s="339"/>
      <c r="E105" s="340"/>
      <c r="F105" s="339" t="s">
        <v>568</v>
      </c>
      <c r="G105" s="339"/>
      <c r="H105" s="340"/>
      <c r="J105" s="352">
        <v>0</v>
      </c>
      <c r="K105" s="352">
        <v>0</v>
      </c>
      <c r="L105" s="352">
        <v>0</v>
      </c>
      <c r="M105" s="352">
        <v>0</v>
      </c>
      <c r="N105" s="352">
        <v>0</v>
      </c>
      <c r="O105" s="352">
        <v>0</v>
      </c>
    </row>
    <row r="106" spans="2:15" s="351" customFormat="1" ht="12" customHeight="1">
      <c r="B106" s="339"/>
      <c r="C106" s="339"/>
      <c r="D106" s="339"/>
      <c r="E106" s="340"/>
      <c r="F106" s="339" t="s">
        <v>569</v>
      </c>
      <c r="G106" s="339"/>
      <c r="H106" s="340"/>
      <c r="J106" s="352">
        <v>0</v>
      </c>
      <c r="K106" s="352">
        <v>-23.27</v>
      </c>
      <c r="L106" s="352">
        <v>0</v>
      </c>
      <c r="M106" s="352">
        <v>0</v>
      </c>
      <c r="N106" s="352">
        <v>23.27</v>
      </c>
      <c r="O106" s="352">
        <v>0</v>
      </c>
    </row>
    <row r="107" spans="2:15" s="351" customFormat="1" ht="12" customHeight="1">
      <c r="B107" s="339"/>
      <c r="C107" s="339"/>
      <c r="D107" s="339"/>
      <c r="E107" s="340"/>
      <c r="F107" s="339" t="s">
        <v>22</v>
      </c>
      <c r="G107" s="339"/>
      <c r="H107" s="340"/>
      <c r="J107" s="352">
        <v>1127.39221920497</v>
      </c>
      <c r="K107" s="352">
        <v>11.138415720441607</v>
      </c>
      <c r="L107" s="352">
        <v>0</v>
      </c>
      <c r="M107" s="352">
        <v>12.080019145967457</v>
      </c>
      <c r="N107" s="352">
        <v>0.9275890529607214</v>
      </c>
      <c r="O107" s="352">
        <v>1151.5382431243397</v>
      </c>
    </row>
    <row r="108" spans="2:15" s="351" customFormat="1" ht="12" customHeight="1">
      <c r="B108" s="339"/>
      <c r="C108" s="339"/>
      <c r="D108" s="339"/>
      <c r="E108" s="340"/>
      <c r="F108" s="339" t="s">
        <v>568</v>
      </c>
      <c r="G108" s="339"/>
      <c r="H108" s="340"/>
      <c r="J108" s="352">
        <v>0</v>
      </c>
      <c r="K108" s="352">
        <v>0</v>
      </c>
      <c r="L108" s="352">
        <v>0</v>
      </c>
      <c r="M108" s="352">
        <v>0</v>
      </c>
      <c r="N108" s="352">
        <v>0</v>
      </c>
      <c r="O108" s="352">
        <v>0</v>
      </c>
    </row>
    <row r="109" spans="2:15" s="351" customFormat="1" ht="12" customHeight="1">
      <c r="B109" s="339"/>
      <c r="C109" s="339"/>
      <c r="D109" s="339"/>
      <c r="E109" s="340"/>
      <c r="F109" s="339" t="s">
        <v>569</v>
      </c>
      <c r="G109" s="339"/>
      <c r="H109" s="340"/>
      <c r="J109" s="352">
        <v>1127.39221920497</v>
      </c>
      <c r="K109" s="352">
        <v>11.138415720441607</v>
      </c>
      <c r="L109" s="352">
        <v>0</v>
      </c>
      <c r="M109" s="352">
        <v>12.080019145967457</v>
      </c>
      <c r="N109" s="352">
        <v>0.9275890529607214</v>
      </c>
      <c r="O109" s="352">
        <v>1151.5382431243397</v>
      </c>
    </row>
    <row r="110" spans="2:15" s="351" customFormat="1" ht="12" customHeight="1">
      <c r="B110" s="339"/>
      <c r="C110" s="339"/>
      <c r="D110" s="340" t="s">
        <v>572</v>
      </c>
      <c r="E110" s="340"/>
      <c r="F110" s="339"/>
      <c r="G110" s="339"/>
      <c r="H110" s="340"/>
      <c r="J110" s="352">
        <v>6587.36658121891</v>
      </c>
      <c r="K110" s="352">
        <v>1524.0495406</v>
      </c>
      <c r="L110" s="352">
        <v>-42.5757298011864</v>
      </c>
      <c r="M110" s="352">
        <v>0.17026349462732174</v>
      </c>
      <c r="N110" s="352">
        <v>5.7891166418824715</v>
      </c>
      <c r="O110" s="352">
        <v>8074.799772154233</v>
      </c>
    </row>
    <row r="111" spans="2:15" s="351" customFormat="1" ht="12" customHeight="1">
      <c r="B111" s="339"/>
      <c r="C111" s="339"/>
      <c r="D111" s="339"/>
      <c r="E111" s="340" t="s">
        <v>74</v>
      </c>
      <c r="F111" s="339"/>
      <c r="G111" s="339"/>
      <c r="H111" s="340"/>
      <c r="J111" s="352">
        <v>3194.4594500000003</v>
      </c>
      <c r="K111" s="352">
        <v>-225.23533162170764</v>
      </c>
      <c r="L111" s="352">
        <v>-42.5757298011864</v>
      </c>
      <c r="M111" s="352">
        <v>0</v>
      </c>
      <c r="N111" s="352">
        <v>-0.031910989952333324</v>
      </c>
      <c r="O111" s="352">
        <v>2926.616477587154</v>
      </c>
    </row>
    <row r="112" spans="2:15" s="351" customFormat="1" ht="12" customHeight="1">
      <c r="B112" s="339"/>
      <c r="C112" s="339"/>
      <c r="D112" s="339"/>
      <c r="E112" s="340"/>
      <c r="F112" s="339" t="s">
        <v>165</v>
      </c>
      <c r="G112" s="339"/>
      <c r="H112" s="340"/>
      <c r="J112" s="352">
        <v>3194.4594500000003</v>
      </c>
      <c r="K112" s="352">
        <v>-225.23533162170764</v>
      </c>
      <c r="L112" s="352">
        <v>-42.5757298011864</v>
      </c>
      <c r="M112" s="352">
        <v>0</v>
      </c>
      <c r="N112" s="352">
        <v>-0.031910989952333324</v>
      </c>
      <c r="O112" s="352">
        <v>2926.616477587154</v>
      </c>
    </row>
    <row r="113" spans="2:15" s="351" customFormat="1" ht="12" customHeight="1">
      <c r="B113" s="339"/>
      <c r="C113" s="339"/>
      <c r="D113" s="339"/>
      <c r="E113" s="359" t="s">
        <v>387</v>
      </c>
      <c r="F113" s="359"/>
      <c r="G113" s="339"/>
      <c r="H113" s="340"/>
      <c r="J113" s="352"/>
      <c r="K113" s="352">
        <v>-5.757113400000005</v>
      </c>
      <c r="L113" s="352">
        <v>0</v>
      </c>
      <c r="M113" s="352">
        <v>0</v>
      </c>
      <c r="N113" s="352">
        <v>5.757113400000005</v>
      </c>
      <c r="O113" s="352"/>
    </row>
    <row r="114" spans="2:15" s="351" customFormat="1" ht="12" customHeight="1">
      <c r="B114" s="339"/>
      <c r="C114" s="339"/>
      <c r="D114" s="339"/>
      <c r="E114" s="340" t="s">
        <v>76</v>
      </c>
      <c r="F114" s="339"/>
      <c r="G114" s="339"/>
      <c r="H114" s="340"/>
      <c r="J114" s="352">
        <v>3392.90713121891</v>
      </c>
      <c r="K114" s="352">
        <v>1755.0419856217077</v>
      </c>
      <c r="L114" s="352">
        <v>0</v>
      </c>
      <c r="M114" s="352">
        <v>0.17026349462732174</v>
      </c>
      <c r="N114" s="352">
        <v>0.06391423183479969</v>
      </c>
      <c r="O114" s="352">
        <v>5148.183294567079</v>
      </c>
    </row>
    <row r="115" spans="2:15" s="351" customFormat="1" ht="12" customHeight="1">
      <c r="B115" s="339"/>
      <c r="C115" s="339"/>
      <c r="D115" s="339"/>
      <c r="E115" s="340"/>
      <c r="F115" s="339" t="s">
        <v>21</v>
      </c>
      <c r="G115" s="339"/>
      <c r="H115" s="340"/>
      <c r="J115" s="352">
        <v>1556.8580000000002</v>
      </c>
      <c r="K115" s="352">
        <v>1265.1642024381</v>
      </c>
      <c r="L115" s="352">
        <v>0</v>
      </c>
      <c r="M115" s="352">
        <v>0</v>
      </c>
      <c r="N115" s="352">
        <v>-0.0012024381000976803</v>
      </c>
      <c r="O115" s="352">
        <v>2822.0209999999997</v>
      </c>
    </row>
    <row r="116" spans="2:15" s="351" customFormat="1" ht="12" customHeight="1">
      <c r="B116" s="339"/>
      <c r="C116" s="339"/>
      <c r="D116" s="339"/>
      <c r="E116" s="340"/>
      <c r="F116" s="339" t="s">
        <v>568</v>
      </c>
      <c r="G116" s="339"/>
      <c r="H116" s="357"/>
      <c r="J116" s="352">
        <v>1027.9</v>
      </c>
      <c r="K116" s="352">
        <v>1302.2</v>
      </c>
      <c r="L116" s="352">
        <v>0</v>
      </c>
      <c r="M116" s="352">
        <v>0</v>
      </c>
      <c r="N116" s="352">
        <v>-1.1368683772161603E-13</v>
      </c>
      <c r="O116" s="352">
        <v>2330.1</v>
      </c>
    </row>
    <row r="117" spans="2:15" s="351" customFormat="1" ht="12" customHeight="1">
      <c r="B117" s="339"/>
      <c r="C117" s="339"/>
      <c r="D117" s="339"/>
      <c r="E117" s="340"/>
      <c r="F117" s="339" t="s">
        <v>569</v>
      </c>
      <c r="G117" s="339"/>
      <c r="H117" s="357"/>
      <c r="J117" s="352">
        <v>528.958</v>
      </c>
      <c r="K117" s="352">
        <v>-37.03579756189999</v>
      </c>
      <c r="L117" s="352">
        <v>0</v>
      </c>
      <c r="M117" s="352">
        <v>0</v>
      </c>
      <c r="N117" s="352">
        <v>-0.0012024380999839934</v>
      </c>
      <c r="O117" s="352">
        <v>491.921</v>
      </c>
    </row>
    <row r="118" spans="2:15" s="351" customFormat="1" ht="12" customHeight="1">
      <c r="B118" s="339"/>
      <c r="C118" s="339"/>
      <c r="D118" s="339"/>
      <c r="E118" s="340"/>
      <c r="F118" s="339" t="s">
        <v>22</v>
      </c>
      <c r="G118" s="339"/>
      <c r="H118" s="340"/>
      <c r="J118" s="352">
        <v>1836.04913121891</v>
      </c>
      <c r="K118" s="352">
        <v>489.87778318360773</v>
      </c>
      <c r="L118" s="352">
        <v>0</v>
      </c>
      <c r="M118" s="352">
        <v>0.17026349462732174</v>
      </c>
      <c r="N118" s="352">
        <v>0.06511666993489737</v>
      </c>
      <c r="O118" s="352">
        <v>2326.1622945670797</v>
      </c>
    </row>
    <row r="119" spans="2:15" s="351" customFormat="1" ht="12" customHeight="1">
      <c r="B119" s="339"/>
      <c r="C119" s="339"/>
      <c r="D119" s="339"/>
      <c r="E119" s="340"/>
      <c r="F119" s="339" t="s">
        <v>568</v>
      </c>
      <c r="G119" s="339"/>
      <c r="H119" s="340"/>
      <c r="J119" s="352">
        <v>0</v>
      </c>
      <c r="K119" s="352">
        <v>38.810083</v>
      </c>
      <c r="L119" s="352">
        <v>0</v>
      </c>
      <c r="M119" s="352">
        <v>0</v>
      </c>
      <c r="N119" s="352">
        <v>0</v>
      </c>
      <c r="O119" s="352">
        <v>38.810083</v>
      </c>
    </row>
    <row r="120" spans="2:15" s="351" customFormat="1" ht="12" customHeight="1">
      <c r="B120" s="339"/>
      <c r="C120" s="339"/>
      <c r="D120" s="339"/>
      <c r="E120" s="340"/>
      <c r="F120" s="339" t="s">
        <v>569</v>
      </c>
      <c r="G120" s="339"/>
      <c r="H120" s="340"/>
      <c r="J120" s="352">
        <v>1836.04913121891</v>
      </c>
      <c r="K120" s="352">
        <v>451.0677001836077</v>
      </c>
      <c r="L120" s="352">
        <v>0</v>
      </c>
      <c r="M120" s="352">
        <v>0.17026349462732174</v>
      </c>
      <c r="N120" s="352">
        <v>0.06511666993489737</v>
      </c>
      <c r="O120" s="352">
        <v>2287.35221156708</v>
      </c>
    </row>
    <row r="121" spans="2:15" s="353" customFormat="1" ht="12" customHeight="1">
      <c r="B121" s="354" t="s">
        <v>573</v>
      </c>
      <c r="C121" s="354"/>
      <c r="D121" s="354"/>
      <c r="E121" s="354"/>
      <c r="F121" s="355"/>
      <c r="G121" s="355"/>
      <c r="H121" s="354"/>
      <c r="J121" s="356">
        <v>13187.726779232018</v>
      </c>
      <c r="K121" s="356">
        <v>1934.3176397199452</v>
      </c>
      <c r="L121" s="356">
        <v>941.3717230942659</v>
      </c>
      <c r="M121" s="356">
        <v>2259.70896207716</v>
      </c>
      <c r="N121" s="356">
        <v>7.790509407407338</v>
      </c>
      <c r="O121" s="356">
        <v>18330.917408590798</v>
      </c>
    </row>
    <row r="122" spans="2:15" s="351" customFormat="1" ht="12" customHeight="1">
      <c r="B122" s="339"/>
      <c r="C122" s="339"/>
      <c r="D122" s="339"/>
      <c r="E122" s="340" t="s">
        <v>120</v>
      </c>
      <c r="F122" s="339"/>
      <c r="G122" s="339"/>
      <c r="H122" s="340"/>
      <c r="J122" s="352">
        <v>3696.9009909410956</v>
      </c>
      <c r="K122" s="352">
        <v>1007.7082049399999</v>
      </c>
      <c r="L122" s="352">
        <v>308.55811611531</v>
      </c>
      <c r="M122" s="352">
        <v>302.8962695615549</v>
      </c>
      <c r="N122" s="352">
        <v>0</v>
      </c>
      <c r="O122" s="352">
        <v>5316.06537661796</v>
      </c>
    </row>
    <row r="123" spans="2:15" s="351" customFormat="1" ht="12" customHeight="1">
      <c r="B123" s="339"/>
      <c r="C123" s="339"/>
      <c r="D123" s="339"/>
      <c r="E123" s="340" t="s">
        <v>74</v>
      </c>
      <c r="F123" s="339"/>
      <c r="G123" s="339"/>
      <c r="H123" s="340"/>
      <c r="J123" s="352">
        <v>2680.06481289703</v>
      </c>
      <c r="K123" s="352">
        <v>-27.389576202713727</v>
      </c>
      <c r="L123" s="352">
        <v>-50.61317623844893</v>
      </c>
      <c r="M123" s="352">
        <v>87.92454454904157</v>
      </c>
      <c r="N123" s="352">
        <v>-0.06267892627961302</v>
      </c>
      <c r="O123" s="352">
        <v>2689.9239260786294</v>
      </c>
    </row>
    <row r="124" spans="2:15" s="351" customFormat="1" ht="12" customHeight="1">
      <c r="B124" s="339"/>
      <c r="C124" s="339"/>
      <c r="D124" s="339"/>
      <c r="E124" s="340"/>
      <c r="F124" s="339" t="s">
        <v>473</v>
      </c>
      <c r="G124" s="339"/>
      <c r="H124" s="340"/>
      <c r="J124" s="352">
        <v>1328.7539128970302</v>
      </c>
      <c r="K124" s="352">
        <v>-39.38582302710396</v>
      </c>
      <c r="L124" s="352">
        <v>-51.252097874058634</v>
      </c>
      <c r="M124" s="352">
        <v>87.92454454904157</v>
      </c>
      <c r="N124" s="352">
        <v>0</v>
      </c>
      <c r="O124" s="352">
        <v>1326.0405365449092</v>
      </c>
    </row>
    <row r="125" spans="2:15" s="351" customFormat="1" ht="12" customHeight="1">
      <c r="B125" s="339"/>
      <c r="C125" s="339"/>
      <c r="D125" s="339"/>
      <c r="E125" s="340"/>
      <c r="F125" s="339" t="s">
        <v>165</v>
      </c>
      <c r="G125" s="339"/>
      <c r="H125" s="340"/>
      <c r="J125" s="352">
        <v>1351.3109</v>
      </c>
      <c r="K125" s="352">
        <v>11.99624682439023</v>
      </c>
      <c r="L125" s="352">
        <v>0.6389216356096981</v>
      </c>
      <c r="M125" s="352">
        <v>0</v>
      </c>
      <c r="N125" s="352">
        <v>-0.06267892627961302</v>
      </c>
      <c r="O125" s="352">
        <v>1363.8833895337202</v>
      </c>
    </row>
    <row r="126" spans="2:15" s="351" customFormat="1" ht="12" customHeight="1">
      <c r="B126" s="339"/>
      <c r="C126" s="339"/>
      <c r="D126" s="339"/>
      <c r="E126" s="340" t="s">
        <v>387</v>
      </c>
      <c r="F126" s="339"/>
      <c r="G126" s="339"/>
      <c r="H126" s="340"/>
      <c r="J126" s="352">
        <v>506.12418535000006</v>
      </c>
      <c r="K126" s="352">
        <v>-1806.5747707977057</v>
      </c>
      <c r="L126" s="352">
        <v>683.4267832174047</v>
      </c>
      <c r="M126" s="352">
        <v>1795.4165001203</v>
      </c>
      <c r="N126" s="352">
        <v>0</v>
      </c>
      <c r="O126" s="352">
        <v>1178.392697889999</v>
      </c>
    </row>
    <row r="127" spans="2:15" s="351" customFormat="1" ht="12" customHeight="1">
      <c r="B127" s="339"/>
      <c r="C127" s="339"/>
      <c r="D127" s="339"/>
      <c r="E127" s="340" t="s">
        <v>76</v>
      </c>
      <c r="F127" s="339"/>
      <c r="G127" s="339"/>
      <c r="H127" s="340"/>
      <c r="J127" s="352">
        <v>6304.636790043893</v>
      </c>
      <c r="K127" s="352">
        <v>2760.5737817803647</v>
      </c>
      <c r="L127" s="352">
        <v>0</v>
      </c>
      <c r="M127" s="352">
        <v>73.47164784626347</v>
      </c>
      <c r="N127" s="352">
        <v>7.853188333686951</v>
      </c>
      <c r="O127" s="352">
        <v>9146.535408004209</v>
      </c>
    </row>
    <row r="128" spans="2:15" s="351" customFormat="1" ht="12" customHeight="1">
      <c r="B128" s="339"/>
      <c r="C128" s="339"/>
      <c r="D128" s="339"/>
      <c r="E128" s="340"/>
      <c r="F128" s="339" t="s">
        <v>22</v>
      </c>
      <c r="G128" s="339"/>
      <c r="H128" s="340"/>
      <c r="J128" s="352">
        <v>6219.8367900438925</v>
      </c>
      <c r="K128" s="352">
        <v>2768.16475521</v>
      </c>
      <c r="L128" s="352">
        <v>0</v>
      </c>
      <c r="M128" s="352">
        <v>73.47164784626347</v>
      </c>
      <c r="N128" s="352">
        <v>7.862214904051633</v>
      </c>
      <c r="O128" s="352">
        <v>9069.335408004208</v>
      </c>
    </row>
    <row r="129" spans="2:15" s="351" customFormat="1" ht="12" customHeight="1">
      <c r="B129" s="339"/>
      <c r="C129" s="339"/>
      <c r="D129" s="339"/>
      <c r="E129" s="340"/>
      <c r="F129" s="339" t="s">
        <v>568</v>
      </c>
      <c r="G129" s="339"/>
      <c r="H129" s="357"/>
      <c r="J129" s="352">
        <v>1752.19120448</v>
      </c>
      <c r="K129" s="352">
        <v>-986.8036217900001</v>
      </c>
      <c r="L129" s="352">
        <v>0</v>
      </c>
      <c r="M129" s="352">
        <v>0</v>
      </c>
      <c r="N129" s="352">
        <v>0.100000000000108</v>
      </c>
      <c r="O129" s="352">
        <v>765.4875826900001</v>
      </c>
    </row>
    <row r="130" spans="2:15" s="351" customFormat="1" ht="12" customHeight="1">
      <c r="B130" s="339"/>
      <c r="C130" s="339"/>
      <c r="D130" s="339"/>
      <c r="E130" s="340"/>
      <c r="F130" s="339" t="s">
        <v>569</v>
      </c>
      <c r="G130" s="339"/>
      <c r="H130" s="357"/>
      <c r="J130" s="352">
        <v>4467.645585563892</v>
      </c>
      <c r="K130" s="352">
        <v>3754.968377</v>
      </c>
      <c r="L130" s="352">
        <v>0</v>
      </c>
      <c r="M130" s="352">
        <v>73.47164784626347</v>
      </c>
      <c r="N130" s="352">
        <v>7.762214904051525</v>
      </c>
      <c r="O130" s="352">
        <v>8303.847825314208</v>
      </c>
    </row>
    <row r="131" spans="2:15" s="351" customFormat="1" ht="12" customHeight="1">
      <c r="B131" s="339"/>
      <c r="C131" s="339"/>
      <c r="D131" s="339"/>
      <c r="E131" s="340"/>
      <c r="F131" s="339" t="s">
        <v>70</v>
      </c>
      <c r="G131" s="339"/>
      <c r="H131" s="340"/>
      <c r="J131" s="352">
        <v>84.8</v>
      </c>
      <c r="K131" s="352">
        <v>-7.590973429635312</v>
      </c>
      <c r="L131" s="352">
        <v>0</v>
      </c>
      <c r="M131" s="352">
        <v>0</v>
      </c>
      <c r="N131" s="352">
        <v>-0.00902657036468213</v>
      </c>
      <c r="O131" s="352">
        <v>77.2</v>
      </c>
    </row>
    <row r="132" spans="2:15" s="351" customFormat="1" ht="12" customHeight="1">
      <c r="B132" s="340"/>
      <c r="C132" s="340"/>
      <c r="D132" s="340"/>
      <c r="E132" s="340"/>
      <c r="F132" s="339" t="s">
        <v>25</v>
      </c>
      <c r="G132" s="339"/>
      <c r="H132" s="340"/>
      <c r="J132" s="352">
        <v>0</v>
      </c>
      <c r="K132" s="352">
        <v>0</v>
      </c>
      <c r="L132" s="352">
        <v>0</v>
      </c>
      <c r="M132" s="352">
        <v>0</v>
      </c>
      <c r="N132" s="352">
        <v>0</v>
      </c>
      <c r="O132" s="352">
        <v>0</v>
      </c>
    </row>
    <row r="133" spans="2:15" s="353" customFormat="1" ht="12" customHeight="1">
      <c r="B133" s="355" t="s">
        <v>574</v>
      </c>
      <c r="C133" s="355"/>
      <c r="D133" s="355"/>
      <c r="E133" s="355"/>
      <c r="F133" s="355"/>
      <c r="G133" s="355"/>
      <c r="H133" s="354"/>
      <c r="J133" s="356">
        <v>112805.49437554648</v>
      </c>
      <c r="K133" s="356">
        <v>15867.000318274142</v>
      </c>
      <c r="L133" s="356">
        <v>5014.386613695253</v>
      </c>
      <c r="M133" s="356">
        <v>5629.280985547453</v>
      </c>
      <c r="N133" s="356">
        <v>-71.7358939290225</v>
      </c>
      <c r="O133" s="356">
        <v>139244.40205475743</v>
      </c>
    </row>
    <row r="134" spans="2:15" s="351" customFormat="1" ht="12" customHeight="1">
      <c r="B134" s="339"/>
      <c r="C134" s="339"/>
      <c r="D134" s="339" t="s">
        <v>575</v>
      </c>
      <c r="E134" s="340"/>
      <c r="F134" s="339"/>
      <c r="G134" s="339"/>
      <c r="H134" s="340"/>
      <c r="J134" s="352">
        <v>112805.49437554648</v>
      </c>
      <c r="K134" s="352">
        <v>15867.000318274142</v>
      </c>
      <c r="L134" s="352">
        <v>5014.386613695253</v>
      </c>
      <c r="M134" s="352">
        <v>5629.280985547453</v>
      </c>
      <c r="N134" s="352">
        <v>-71.7358939290225</v>
      </c>
      <c r="O134" s="352">
        <v>139244.40205475743</v>
      </c>
    </row>
    <row r="135" spans="2:15" s="351" customFormat="1" ht="12" customHeight="1">
      <c r="B135" s="339"/>
      <c r="C135" s="339"/>
      <c r="D135" s="339"/>
      <c r="E135" s="340" t="s">
        <v>120</v>
      </c>
      <c r="F135" s="339"/>
      <c r="G135" s="339"/>
      <c r="H135" s="340"/>
      <c r="J135" s="352">
        <v>76804.47469681832</v>
      </c>
      <c r="K135" s="352">
        <v>13449.604943376866</v>
      </c>
      <c r="L135" s="352">
        <v>4783.559418903082</v>
      </c>
      <c r="M135" s="352">
        <v>4499.391279162011</v>
      </c>
      <c r="N135" s="352">
        <v>705.2748730502209</v>
      </c>
      <c r="O135" s="352">
        <v>100242.28086693362</v>
      </c>
    </row>
    <row r="136" spans="2:15" s="351" customFormat="1" ht="12" customHeight="1">
      <c r="B136" s="339"/>
      <c r="C136" s="339"/>
      <c r="D136" s="339"/>
      <c r="E136" s="340"/>
      <c r="F136" s="339" t="s">
        <v>576</v>
      </c>
      <c r="G136" s="339"/>
      <c r="H136" s="340"/>
      <c r="J136" s="352">
        <v>74416.81603481832</v>
      </c>
      <c r="K136" s="352">
        <v>13469.186844376865</v>
      </c>
      <c r="L136" s="352">
        <v>4783.559418903082</v>
      </c>
      <c r="M136" s="352">
        <v>4463.489927212234</v>
      </c>
      <c r="N136" s="352">
        <v>-58.5</v>
      </c>
      <c r="O136" s="352">
        <v>97074.52788093362</v>
      </c>
    </row>
    <row r="137" spans="2:15" s="351" customFormat="1" ht="12" customHeight="1">
      <c r="B137" s="339"/>
      <c r="C137" s="339"/>
      <c r="D137" s="339"/>
      <c r="E137" s="340"/>
      <c r="F137" s="339" t="s">
        <v>17</v>
      </c>
      <c r="G137" s="339"/>
      <c r="H137" s="340"/>
      <c r="J137" s="352">
        <v>2387.6586620000016</v>
      </c>
      <c r="K137" s="352">
        <v>-19.581901000000244</v>
      </c>
      <c r="L137" s="352">
        <v>0</v>
      </c>
      <c r="M137" s="352">
        <v>35.90135194977766</v>
      </c>
      <c r="N137" s="352">
        <v>763.7748730502209</v>
      </c>
      <c r="O137" s="352">
        <v>3167.752986</v>
      </c>
    </row>
    <row r="138" spans="2:15" s="351" customFormat="1" ht="12" customHeight="1">
      <c r="B138" s="339"/>
      <c r="C138" s="339"/>
      <c r="D138" s="339"/>
      <c r="E138" s="340" t="s">
        <v>74</v>
      </c>
      <c r="F138" s="339"/>
      <c r="G138" s="339"/>
      <c r="H138" s="340"/>
      <c r="J138" s="352">
        <v>10987.680107771688</v>
      </c>
      <c r="K138" s="352">
        <v>429.7772343863271</v>
      </c>
      <c r="L138" s="352">
        <v>142.88770155071677</v>
      </c>
      <c r="M138" s="352">
        <v>519.36310625786</v>
      </c>
      <c r="N138" s="352">
        <v>0.0010320686134051016</v>
      </c>
      <c r="O138" s="352">
        <v>12079.709182035207</v>
      </c>
    </row>
    <row r="139" spans="2:15" s="351" customFormat="1" ht="12" customHeight="1">
      <c r="B139" s="339"/>
      <c r="C139" s="339"/>
      <c r="D139" s="339"/>
      <c r="E139" s="340"/>
      <c r="F139" s="339" t="s">
        <v>473</v>
      </c>
      <c r="G139" s="339"/>
      <c r="H139" s="340"/>
      <c r="J139" s="352">
        <v>6842.89064477169</v>
      </c>
      <c r="K139" s="352">
        <v>443.457965752066</v>
      </c>
      <c r="L139" s="352">
        <v>185.7011896971601</v>
      </c>
      <c r="M139" s="352">
        <v>519.36310625786</v>
      </c>
      <c r="N139" s="352">
        <v>0</v>
      </c>
      <c r="O139" s="352">
        <v>7991.412906478776</v>
      </c>
    </row>
    <row r="140" spans="2:15" s="351" customFormat="1" ht="12" customHeight="1">
      <c r="B140" s="339"/>
      <c r="C140" s="339"/>
      <c r="D140" s="339"/>
      <c r="E140" s="340"/>
      <c r="F140" s="339" t="s">
        <v>165</v>
      </c>
      <c r="G140" s="339"/>
      <c r="H140" s="340"/>
      <c r="J140" s="352">
        <v>4144.789462999999</v>
      </c>
      <c r="K140" s="352">
        <v>-13.680731365738893</v>
      </c>
      <c r="L140" s="352">
        <v>-42.8134881464433</v>
      </c>
      <c r="M140" s="352">
        <v>0</v>
      </c>
      <c r="N140" s="352">
        <v>0.0010320686134051016</v>
      </c>
      <c r="O140" s="352">
        <v>4088.2962755564304</v>
      </c>
    </row>
    <row r="141" spans="2:15" s="351" customFormat="1" ht="12" customHeight="1">
      <c r="B141" s="339"/>
      <c r="C141" s="339"/>
      <c r="D141" s="339"/>
      <c r="E141" s="340" t="s">
        <v>387</v>
      </c>
      <c r="F141" s="339"/>
      <c r="G141" s="339"/>
      <c r="H141" s="340"/>
      <c r="J141" s="352">
        <v>431.98822450362604</v>
      </c>
      <c r="K141" s="352">
        <v>-326.8922067337036</v>
      </c>
      <c r="L141" s="352">
        <v>87.93949324145409</v>
      </c>
      <c r="M141" s="352">
        <v>383.67380397862337</v>
      </c>
      <c r="N141" s="352">
        <v>0</v>
      </c>
      <c r="O141" s="352">
        <v>576.7093149899999</v>
      </c>
    </row>
    <row r="142" spans="2:15" s="351" customFormat="1" ht="12" customHeight="1">
      <c r="B142" s="339"/>
      <c r="C142" s="339"/>
      <c r="D142" s="339"/>
      <c r="E142" s="340" t="s">
        <v>76</v>
      </c>
      <c r="F142" s="339"/>
      <c r="G142" s="339"/>
      <c r="H142" s="340"/>
      <c r="J142" s="352">
        <v>24581.351346452837</v>
      </c>
      <c r="K142" s="352">
        <v>2314.5103472446513</v>
      </c>
      <c r="L142" s="352">
        <v>0</v>
      </c>
      <c r="M142" s="352">
        <v>226.852796148959</v>
      </c>
      <c r="N142" s="352">
        <v>-777.0117990478568</v>
      </c>
      <c r="O142" s="352">
        <v>26345.70269079859</v>
      </c>
    </row>
    <row r="143" spans="2:15" s="351" customFormat="1" ht="12" customHeight="1">
      <c r="B143" s="339"/>
      <c r="C143" s="339"/>
      <c r="D143" s="339"/>
      <c r="E143" s="340"/>
      <c r="F143" s="339" t="s">
        <v>21</v>
      </c>
      <c r="G143" s="339"/>
      <c r="H143" s="340"/>
      <c r="J143" s="352">
        <v>7031.9653120228395</v>
      </c>
      <c r="K143" s="352">
        <v>242.21833091465402</v>
      </c>
      <c r="L143" s="352">
        <v>0</v>
      </c>
      <c r="M143" s="352">
        <v>0</v>
      </c>
      <c r="N143" s="352">
        <v>0.042487100996311256</v>
      </c>
      <c r="O143" s="352">
        <v>7274.226130038489</v>
      </c>
    </row>
    <row r="144" spans="2:15" s="351" customFormat="1" ht="12" customHeight="1">
      <c r="B144" s="339"/>
      <c r="C144" s="339"/>
      <c r="D144" s="339"/>
      <c r="E144" s="340"/>
      <c r="F144" s="339" t="s">
        <v>568</v>
      </c>
      <c r="G144" s="339"/>
      <c r="H144" s="357"/>
      <c r="J144" s="352">
        <v>5479.70454912384</v>
      </c>
      <c r="K144" s="352">
        <v>644.526417914654</v>
      </c>
      <c r="L144" s="352">
        <v>0</v>
      </c>
      <c r="M144" s="352">
        <v>0</v>
      </c>
      <c r="N144" s="352">
        <v>-0.04858200000450097</v>
      </c>
      <c r="O144" s="352">
        <v>6124.182385038489</v>
      </c>
    </row>
    <row r="145" spans="2:15" s="351" customFormat="1" ht="12" customHeight="1">
      <c r="B145" s="339"/>
      <c r="C145" s="339"/>
      <c r="D145" s="339"/>
      <c r="E145" s="340"/>
      <c r="F145" s="339" t="s">
        <v>569</v>
      </c>
      <c r="G145" s="339"/>
      <c r="H145" s="357"/>
      <c r="J145" s="352">
        <v>1552.2607628989995</v>
      </c>
      <c r="K145" s="352">
        <v>-402.30808699999994</v>
      </c>
      <c r="L145" s="352">
        <v>0</v>
      </c>
      <c r="M145" s="352">
        <v>0</v>
      </c>
      <c r="N145" s="352">
        <v>0.09106910100081222</v>
      </c>
      <c r="O145" s="352">
        <v>1150.0437450000002</v>
      </c>
    </row>
    <row r="146" spans="2:15" s="351" customFormat="1" ht="12" customHeight="1">
      <c r="B146" s="339"/>
      <c r="C146" s="339"/>
      <c r="D146" s="339"/>
      <c r="E146" s="340"/>
      <c r="F146" s="339" t="s">
        <v>22</v>
      </c>
      <c r="G146" s="339"/>
      <c r="H146" s="340"/>
      <c r="J146" s="352">
        <v>17549.386034429997</v>
      </c>
      <c r="K146" s="352">
        <v>2072.2920163299978</v>
      </c>
      <c r="L146" s="352">
        <v>0</v>
      </c>
      <c r="M146" s="352">
        <v>226.852796148959</v>
      </c>
      <c r="N146" s="352">
        <v>-777.0542861488532</v>
      </c>
      <c r="O146" s="352">
        <v>19071.4765607601</v>
      </c>
    </row>
    <row r="147" spans="2:15" s="351" customFormat="1" ht="12" customHeight="1">
      <c r="B147" s="339"/>
      <c r="C147" s="339"/>
      <c r="D147" s="339"/>
      <c r="E147" s="340"/>
      <c r="F147" s="339" t="s">
        <v>568</v>
      </c>
      <c r="G147" s="339"/>
      <c r="H147" s="340"/>
      <c r="J147" s="352">
        <v>681.7807814299999</v>
      </c>
      <c r="K147" s="352">
        <v>732.1128613300002</v>
      </c>
      <c r="L147" s="352">
        <v>0</v>
      </c>
      <c r="M147" s="352">
        <v>0</v>
      </c>
      <c r="N147" s="352">
        <v>-0.5749839999999153</v>
      </c>
      <c r="O147" s="352">
        <v>1413.3186587600003</v>
      </c>
    </row>
    <row r="148" spans="2:15" s="351" customFormat="1" ht="12" customHeight="1">
      <c r="B148" s="339"/>
      <c r="C148" s="339"/>
      <c r="D148" s="339"/>
      <c r="E148" s="340"/>
      <c r="F148" s="339" t="s">
        <v>569</v>
      </c>
      <c r="G148" s="339"/>
      <c r="H148" s="340"/>
      <c r="J148" s="352">
        <v>16867.605252999998</v>
      </c>
      <c r="K148" s="352">
        <v>1340.1791549999975</v>
      </c>
      <c r="L148" s="352">
        <v>0</v>
      </c>
      <c r="M148" s="352">
        <v>226.852796148959</v>
      </c>
      <c r="N148" s="352">
        <v>-776.4793021488533</v>
      </c>
      <c r="O148" s="352">
        <v>17658.1579020001</v>
      </c>
    </row>
    <row r="149" spans="2:15" s="351" customFormat="1" ht="12" customHeight="1">
      <c r="B149" s="359"/>
      <c r="C149" s="359"/>
      <c r="D149" s="359"/>
      <c r="E149" s="359"/>
      <c r="F149" s="359" t="s">
        <v>25</v>
      </c>
      <c r="G149" s="359"/>
      <c r="H149" s="359"/>
      <c r="I149" s="352"/>
      <c r="J149" s="352"/>
      <c r="K149" s="352"/>
      <c r="L149" s="352"/>
      <c r="M149" s="173"/>
      <c r="N149" s="173"/>
      <c r="O149" s="156"/>
    </row>
    <row r="150" spans="2:15" s="360" customFormat="1" ht="9" customHeight="1">
      <c r="B150" s="361"/>
      <c r="C150" s="361"/>
      <c r="D150" s="361"/>
      <c r="E150" s="361"/>
      <c r="F150" s="361"/>
      <c r="G150" s="361"/>
      <c r="H150" s="361"/>
      <c r="I150" s="361"/>
      <c r="J150" s="362"/>
      <c r="K150" s="363"/>
      <c r="L150" s="363"/>
      <c r="M150" s="363"/>
      <c r="N150" s="362"/>
      <c r="O150" s="362"/>
    </row>
    <row r="151" s="364" customFormat="1" ht="8.25" customHeight="1"/>
    <row r="152" spans="2:15" s="351" customFormat="1" ht="12.75">
      <c r="B152" s="365" t="s">
        <v>462</v>
      </c>
      <c r="C152" s="339" t="s">
        <v>577</v>
      </c>
      <c r="D152" s="339"/>
      <c r="E152" s="339"/>
      <c r="F152" s="339"/>
      <c r="G152" s="339"/>
      <c r="H152" s="339"/>
      <c r="I152" s="339"/>
      <c r="J152" s="339"/>
      <c r="K152" s="339"/>
      <c r="L152" s="339"/>
      <c r="M152" s="340"/>
      <c r="N152" s="340"/>
      <c r="O152" s="156"/>
    </row>
    <row r="153" spans="2:15" s="351" customFormat="1" ht="12.75">
      <c r="B153" s="339"/>
      <c r="C153" s="339" t="s">
        <v>578</v>
      </c>
      <c r="D153" s="339"/>
      <c r="E153" s="339"/>
      <c r="F153" s="339"/>
      <c r="G153" s="339"/>
      <c r="H153" s="339"/>
      <c r="I153" s="339"/>
      <c r="J153" s="339"/>
      <c r="K153" s="339"/>
      <c r="L153" s="339"/>
      <c r="M153" s="340"/>
      <c r="N153" s="340"/>
      <c r="O153" s="156"/>
    </row>
    <row r="154" spans="2:15" s="351" customFormat="1" ht="12.75">
      <c r="B154" s="339"/>
      <c r="C154" s="339" t="s">
        <v>589</v>
      </c>
      <c r="D154" s="339"/>
      <c r="E154" s="339"/>
      <c r="F154" s="339"/>
      <c r="G154" s="339"/>
      <c r="H154" s="339"/>
      <c r="I154" s="339"/>
      <c r="J154" s="339"/>
      <c r="K154" s="339"/>
      <c r="L154" s="339"/>
      <c r="M154" s="340"/>
      <c r="N154" s="340"/>
      <c r="O154" s="156"/>
    </row>
    <row r="155" spans="2:15" s="351" customFormat="1" ht="12.75">
      <c r="B155" s="365"/>
      <c r="C155" s="339" t="s">
        <v>588</v>
      </c>
      <c r="D155" s="339"/>
      <c r="E155" s="339"/>
      <c r="F155" s="339"/>
      <c r="G155" s="339"/>
      <c r="H155" s="339"/>
      <c r="I155" s="339"/>
      <c r="J155" s="339"/>
      <c r="K155" s="339"/>
      <c r="L155" s="339"/>
      <c r="M155" s="340"/>
      <c r="N155" s="340"/>
      <c r="O155" s="156"/>
    </row>
    <row r="156" spans="1:15" s="185" customFormat="1" ht="8.25">
      <c r="A156" s="366"/>
      <c r="B156" s="366"/>
      <c r="C156" s="366"/>
      <c r="D156" s="366"/>
      <c r="E156" s="366"/>
      <c r="F156" s="366"/>
      <c r="G156" s="366"/>
      <c r="H156" s="366"/>
      <c r="I156" s="366"/>
      <c r="J156" s="367"/>
      <c r="K156" s="368"/>
      <c r="L156" s="368"/>
      <c r="M156" s="368"/>
      <c r="N156" s="367"/>
      <c r="O156" s="367"/>
    </row>
    <row r="157" spans="1:15" s="185" customFormat="1" ht="8.25">
      <c r="A157" s="366"/>
      <c r="B157" s="366"/>
      <c r="C157" s="366"/>
      <c r="D157" s="366"/>
      <c r="E157" s="366"/>
      <c r="F157" s="366"/>
      <c r="G157" s="366"/>
      <c r="H157" s="366"/>
      <c r="I157" s="366"/>
      <c r="J157" s="367"/>
      <c r="K157" s="368"/>
      <c r="L157" s="368"/>
      <c r="M157" s="368"/>
      <c r="N157" s="367"/>
      <c r="O157" s="367"/>
    </row>
    <row r="158" spans="1:15" s="185" customFormat="1" ht="8.25">
      <c r="A158" s="366"/>
      <c r="B158" s="366"/>
      <c r="C158" s="366"/>
      <c r="D158" s="366"/>
      <c r="E158" s="366"/>
      <c r="F158" s="366"/>
      <c r="G158" s="366"/>
      <c r="H158" s="366"/>
      <c r="I158" s="366"/>
      <c r="J158" s="367"/>
      <c r="K158" s="368"/>
      <c r="L158" s="368"/>
      <c r="M158" s="368"/>
      <c r="N158" s="367"/>
      <c r="O158" s="367"/>
    </row>
    <row r="159" spans="1:15" s="185" customFormat="1" ht="8.25">
      <c r="A159" s="366"/>
      <c r="B159" s="366"/>
      <c r="C159" s="366"/>
      <c r="D159" s="366"/>
      <c r="E159" s="366"/>
      <c r="F159" s="366"/>
      <c r="G159" s="366"/>
      <c r="H159" s="366"/>
      <c r="I159" s="366"/>
      <c r="J159" s="367"/>
      <c r="K159" s="368"/>
      <c r="L159" s="368"/>
      <c r="M159" s="368"/>
      <c r="N159" s="367"/>
      <c r="O159" s="367"/>
    </row>
    <row r="160" spans="1:15" s="185" customFormat="1" ht="8.25">
      <c r="A160" s="366"/>
      <c r="B160" s="366"/>
      <c r="C160" s="366"/>
      <c r="D160" s="366"/>
      <c r="E160" s="366"/>
      <c r="F160" s="366"/>
      <c r="G160" s="366"/>
      <c r="H160" s="366"/>
      <c r="I160" s="366"/>
      <c r="J160" s="367"/>
      <c r="K160" s="368"/>
      <c r="L160" s="368"/>
      <c r="M160" s="368"/>
      <c r="N160" s="367"/>
      <c r="O160" s="367"/>
    </row>
    <row r="161" spans="1:15" s="185" customFormat="1" ht="8.25">
      <c r="A161" s="366"/>
      <c r="B161" s="366"/>
      <c r="C161" s="366"/>
      <c r="D161" s="366"/>
      <c r="E161" s="366"/>
      <c r="F161" s="366"/>
      <c r="G161" s="366"/>
      <c r="H161" s="366"/>
      <c r="I161" s="366"/>
      <c r="J161" s="367"/>
      <c r="K161" s="368"/>
      <c r="L161" s="368"/>
      <c r="M161" s="368"/>
      <c r="N161" s="367"/>
      <c r="O161" s="367"/>
    </row>
    <row r="162" spans="1:15" s="185" customFormat="1" ht="8.25">
      <c r="A162" s="366"/>
      <c r="B162" s="366"/>
      <c r="C162" s="366"/>
      <c r="D162" s="366"/>
      <c r="E162" s="366"/>
      <c r="F162" s="366"/>
      <c r="G162" s="366"/>
      <c r="H162" s="366"/>
      <c r="I162" s="366"/>
      <c r="J162" s="367"/>
      <c r="K162" s="368"/>
      <c r="L162" s="368"/>
      <c r="M162" s="368"/>
      <c r="N162" s="367"/>
      <c r="O162" s="367"/>
    </row>
    <row r="163" spans="1:15" s="185" customFormat="1" ht="8.25">
      <c r="A163" s="366"/>
      <c r="B163" s="366"/>
      <c r="C163" s="366"/>
      <c r="D163" s="366"/>
      <c r="E163" s="366"/>
      <c r="F163" s="366"/>
      <c r="G163" s="366"/>
      <c r="H163" s="366"/>
      <c r="I163" s="366"/>
      <c r="J163" s="367"/>
      <c r="K163" s="368"/>
      <c r="L163" s="368"/>
      <c r="M163" s="368"/>
      <c r="N163" s="367"/>
      <c r="O163" s="367"/>
    </row>
    <row r="164" spans="1:15" s="185" customFormat="1" ht="8.25">
      <c r="A164" s="366"/>
      <c r="B164" s="366"/>
      <c r="C164" s="366"/>
      <c r="D164" s="366"/>
      <c r="E164" s="366"/>
      <c r="F164" s="366"/>
      <c r="G164" s="366"/>
      <c r="H164" s="366"/>
      <c r="I164" s="366"/>
      <c r="J164" s="367"/>
      <c r="K164" s="368"/>
      <c r="L164" s="368"/>
      <c r="M164" s="368"/>
      <c r="N164" s="367"/>
      <c r="O164" s="367"/>
    </row>
    <row r="165" spans="1:15" s="185" customFormat="1" ht="8.25">
      <c r="A165" s="366"/>
      <c r="B165" s="366"/>
      <c r="C165" s="366"/>
      <c r="D165" s="366"/>
      <c r="E165" s="366"/>
      <c r="F165" s="366"/>
      <c r="G165" s="366"/>
      <c r="H165" s="366"/>
      <c r="I165" s="366"/>
      <c r="J165" s="367"/>
      <c r="K165" s="368"/>
      <c r="L165" s="368"/>
      <c r="M165" s="368"/>
      <c r="N165" s="367"/>
      <c r="O165" s="367"/>
    </row>
    <row r="166" spans="1:15" s="185" customFormat="1" ht="8.25">
      <c r="A166" s="366"/>
      <c r="B166" s="366"/>
      <c r="C166" s="366"/>
      <c r="D166" s="366"/>
      <c r="E166" s="366"/>
      <c r="F166" s="366"/>
      <c r="G166" s="366"/>
      <c r="H166" s="366"/>
      <c r="I166" s="366"/>
      <c r="J166" s="367"/>
      <c r="K166" s="368"/>
      <c r="L166" s="368"/>
      <c r="M166" s="368"/>
      <c r="N166" s="367"/>
      <c r="O166" s="367"/>
    </row>
    <row r="167" spans="1:15" s="185" customFormat="1" ht="8.25">
      <c r="A167" s="366"/>
      <c r="B167" s="366"/>
      <c r="C167" s="366"/>
      <c r="D167" s="366"/>
      <c r="E167" s="366"/>
      <c r="F167" s="366"/>
      <c r="G167" s="366"/>
      <c r="H167" s="366"/>
      <c r="I167" s="366"/>
      <c r="J167" s="367"/>
      <c r="K167" s="368"/>
      <c r="L167" s="368"/>
      <c r="M167" s="368"/>
      <c r="N167" s="367"/>
      <c r="O167" s="367"/>
    </row>
    <row r="168" spans="1:15" s="185" customFormat="1" ht="8.25">
      <c r="A168" s="366"/>
      <c r="B168" s="366"/>
      <c r="C168" s="366"/>
      <c r="D168" s="366"/>
      <c r="E168" s="366"/>
      <c r="F168" s="366"/>
      <c r="G168" s="366"/>
      <c r="H168" s="366"/>
      <c r="I168" s="366"/>
      <c r="J168" s="367"/>
      <c r="K168" s="368"/>
      <c r="L168" s="368"/>
      <c r="M168" s="368"/>
      <c r="N168" s="367"/>
      <c r="O168" s="367"/>
    </row>
    <row r="169" spans="1:15" s="185" customFormat="1" ht="8.25">
      <c r="A169" s="366"/>
      <c r="B169" s="366"/>
      <c r="C169" s="366"/>
      <c r="D169" s="366"/>
      <c r="E169" s="366"/>
      <c r="F169" s="366"/>
      <c r="G169" s="366"/>
      <c r="H169" s="366"/>
      <c r="I169" s="366"/>
      <c r="J169" s="367"/>
      <c r="K169" s="368"/>
      <c r="L169" s="368"/>
      <c r="M169" s="368"/>
      <c r="N169" s="367"/>
      <c r="O169" s="367"/>
    </row>
    <row r="170" spans="1:15" s="185" customFormat="1" ht="8.25">
      <c r="A170" s="366"/>
      <c r="B170" s="366"/>
      <c r="C170" s="366"/>
      <c r="D170" s="366"/>
      <c r="E170" s="366"/>
      <c r="F170" s="366"/>
      <c r="G170" s="366"/>
      <c r="H170" s="366"/>
      <c r="I170" s="366"/>
      <c r="J170" s="367"/>
      <c r="K170" s="368"/>
      <c r="L170" s="368"/>
      <c r="M170" s="368"/>
      <c r="N170" s="367"/>
      <c r="O170" s="367"/>
    </row>
    <row r="171" spans="1:15" s="185" customFormat="1" ht="8.25">
      <c r="A171" s="366"/>
      <c r="B171" s="366"/>
      <c r="C171" s="366"/>
      <c r="D171" s="366"/>
      <c r="E171" s="366"/>
      <c r="F171" s="366"/>
      <c r="G171" s="366"/>
      <c r="H171" s="366"/>
      <c r="I171" s="366"/>
      <c r="J171" s="367"/>
      <c r="K171" s="368"/>
      <c r="L171" s="368"/>
      <c r="M171" s="368"/>
      <c r="N171" s="367"/>
      <c r="O171" s="367"/>
    </row>
    <row r="172" spans="1:15" s="185" customFormat="1" ht="8.25">
      <c r="A172" s="366"/>
      <c r="B172" s="366"/>
      <c r="C172" s="366"/>
      <c r="D172" s="366"/>
      <c r="E172" s="366"/>
      <c r="F172" s="366"/>
      <c r="G172" s="366"/>
      <c r="H172" s="366"/>
      <c r="I172" s="366"/>
      <c r="J172" s="367"/>
      <c r="K172" s="368"/>
      <c r="L172" s="368"/>
      <c r="M172" s="368"/>
      <c r="N172" s="367"/>
      <c r="O172" s="367"/>
    </row>
    <row r="173" spans="1:15" s="183" customFormat="1" ht="8.25">
      <c r="A173" s="366"/>
      <c r="B173" s="366"/>
      <c r="C173" s="366"/>
      <c r="D173" s="366"/>
      <c r="E173" s="366"/>
      <c r="F173" s="366"/>
      <c r="G173" s="366"/>
      <c r="H173" s="366"/>
      <c r="I173" s="366"/>
      <c r="J173" s="367"/>
      <c r="K173" s="368"/>
      <c r="L173" s="368"/>
      <c r="M173" s="368"/>
      <c r="N173" s="367"/>
      <c r="O173" s="367"/>
    </row>
    <row r="174" spans="1:15" s="183" customFormat="1" ht="8.25">
      <c r="A174" s="366"/>
      <c r="B174" s="366"/>
      <c r="C174" s="366"/>
      <c r="D174" s="366"/>
      <c r="E174" s="366"/>
      <c r="F174" s="366"/>
      <c r="G174" s="366"/>
      <c r="H174" s="366"/>
      <c r="I174" s="366"/>
      <c r="J174" s="367"/>
      <c r="K174" s="368"/>
      <c r="L174" s="368"/>
      <c r="M174" s="368"/>
      <c r="N174" s="367"/>
      <c r="O174" s="367"/>
    </row>
    <row r="175" spans="1:15" s="183" customFormat="1" ht="8.25">
      <c r="A175" s="366"/>
      <c r="B175" s="366"/>
      <c r="C175" s="366"/>
      <c r="D175" s="366"/>
      <c r="E175" s="366"/>
      <c r="F175" s="366"/>
      <c r="G175" s="366"/>
      <c r="H175" s="366"/>
      <c r="I175" s="366"/>
      <c r="J175" s="367"/>
      <c r="K175" s="368"/>
      <c r="L175" s="368"/>
      <c r="M175" s="368"/>
      <c r="N175" s="367"/>
      <c r="O175" s="367"/>
    </row>
    <row r="176" spans="1:15" s="183" customFormat="1" ht="8.25">
      <c r="A176" s="366"/>
      <c r="B176" s="366"/>
      <c r="C176" s="366"/>
      <c r="D176" s="366"/>
      <c r="E176" s="366"/>
      <c r="F176" s="366"/>
      <c r="G176" s="366"/>
      <c r="H176" s="366"/>
      <c r="I176" s="366"/>
      <c r="J176" s="367"/>
      <c r="K176" s="368"/>
      <c r="L176" s="368"/>
      <c r="M176" s="368"/>
      <c r="N176" s="367"/>
      <c r="O176" s="367"/>
    </row>
    <row r="177" spans="1:15" s="183" customFormat="1" ht="8.25">
      <c r="A177" s="366"/>
      <c r="B177" s="366"/>
      <c r="C177" s="366"/>
      <c r="D177" s="366"/>
      <c r="E177" s="366"/>
      <c r="F177" s="366"/>
      <c r="G177" s="366"/>
      <c r="H177" s="366"/>
      <c r="I177" s="366"/>
      <c r="J177" s="367"/>
      <c r="K177" s="368"/>
      <c r="L177" s="368"/>
      <c r="M177" s="368"/>
      <c r="N177" s="367"/>
      <c r="O177" s="367"/>
    </row>
    <row r="178" spans="1:15" s="183" customFormat="1" ht="8.25">
      <c r="A178" s="366"/>
      <c r="B178" s="366"/>
      <c r="C178" s="366"/>
      <c r="D178" s="366"/>
      <c r="E178" s="366"/>
      <c r="F178" s="366"/>
      <c r="G178" s="366"/>
      <c r="H178" s="366"/>
      <c r="I178" s="366"/>
      <c r="J178" s="367"/>
      <c r="K178" s="368"/>
      <c r="L178" s="368"/>
      <c r="M178" s="368"/>
      <c r="N178" s="367"/>
      <c r="O178" s="367"/>
    </row>
    <row r="179" spans="1:15" s="183" customFormat="1" ht="8.25">
      <c r="A179" s="366"/>
      <c r="B179" s="366"/>
      <c r="C179" s="366"/>
      <c r="D179" s="366"/>
      <c r="E179" s="366"/>
      <c r="F179" s="366"/>
      <c r="G179" s="366"/>
      <c r="H179" s="366"/>
      <c r="I179" s="366"/>
      <c r="J179" s="367"/>
      <c r="K179" s="368"/>
      <c r="L179" s="368"/>
      <c r="M179" s="368"/>
      <c r="N179" s="367"/>
      <c r="O179" s="367"/>
    </row>
    <row r="180" spans="1:15" s="183" customFormat="1" ht="8.25">
      <c r="A180" s="366"/>
      <c r="B180" s="366"/>
      <c r="C180" s="366"/>
      <c r="D180" s="366"/>
      <c r="E180" s="366"/>
      <c r="F180" s="366"/>
      <c r="G180" s="366"/>
      <c r="H180" s="366"/>
      <c r="I180" s="366"/>
      <c r="J180" s="367"/>
      <c r="K180" s="368"/>
      <c r="L180" s="368"/>
      <c r="M180" s="368"/>
      <c r="N180" s="367"/>
      <c r="O180" s="367"/>
    </row>
    <row r="181" spans="1:15" s="183" customFormat="1" ht="8.25">
      <c r="A181" s="366"/>
      <c r="B181" s="366"/>
      <c r="C181" s="366"/>
      <c r="D181" s="366"/>
      <c r="E181" s="366"/>
      <c r="F181" s="366"/>
      <c r="G181" s="366"/>
      <c r="H181" s="366"/>
      <c r="I181" s="366"/>
      <c r="J181" s="367"/>
      <c r="K181" s="368"/>
      <c r="L181" s="368"/>
      <c r="M181" s="368"/>
      <c r="N181" s="367"/>
      <c r="O181" s="367"/>
    </row>
    <row r="182" spans="1:15" s="183" customFormat="1" ht="8.25">
      <c r="A182" s="366"/>
      <c r="B182" s="366"/>
      <c r="C182" s="366"/>
      <c r="D182" s="366"/>
      <c r="E182" s="366"/>
      <c r="F182" s="366"/>
      <c r="G182" s="366"/>
      <c r="H182" s="366"/>
      <c r="I182" s="366"/>
      <c r="J182" s="367"/>
      <c r="K182" s="368"/>
      <c r="L182" s="368"/>
      <c r="M182" s="368"/>
      <c r="N182" s="367"/>
      <c r="O182" s="367"/>
    </row>
    <row r="183" spans="1:15" s="183" customFormat="1" ht="8.25">
      <c r="A183" s="366"/>
      <c r="B183" s="366"/>
      <c r="C183" s="366"/>
      <c r="D183" s="366"/>
      <c r="E183" s="366"/>
      <c r="F183" s="366"/>
      <c r="G183" s="366"/>
      <c r="H183" s="366"/>
      <c r="I183" s="366"/>
      <c r="J183" s="367"/>
      <c r="K183" s="368"/>
      <c r="L183" s="368"/>
      <c r="M183" s="368"/>
      <c r="N183" s="367"/>
      <c r="O183" s="367"/>
    </row>
    <row r="184" spans="1:15" s="183" customFormat="1" ht="8.25">
      <c r="A184" s="366"/>
      <c r="B184" s="366"/>
      <c r="C184" s="366"/>
      <c r="D184" s="366"/>
      <c r="E184" s="366"/>
      <c r="F184" s="366"/>
      <c r="G184" s="366"/>
      <c r="H184" s="366"/>
      <c r="I184" s="366"/>
      <c r="J184" s="367"/>
      <c r="K184" s="368"/>
      <c r="L184" s="368"/>
      <c r="M184" s="368"/>
      <c r="N184" s="367"/>
      <c r="O184" s="367"/>
    </row>
    <row r="185" spans="1:15" s="183" customFormat="1" ht="8.25">
      <c r="A185" s="366"/>
      <c r="B185" s="366"/>
      <c r="C185" s="366"/>
      <c r="D185" s="366"/>
      <c r="E185" s="366"/>
      <c r="F185" s="366"/>
      <c r="G185" s="366"/>
      <c r="H185" s="366"/>
      <c r="I185" s="366"/>
      <c r="J185" s="367"/>
      <c r="K185" s="368"/>
      <c r="L185" s="368"/>
      <c r="M185" s="368"/>
      <c r="N185" s="367"/>
      <c r="O185" s="367"/>
    </row>
    <row r="186" spans="1:15" s="183" customFormat="1" ht="8.25">
      <c r="A186" s="366"/>
      <c r="B186" s="366"/>
      <c r="C186" s="366"/>
      <c r="D186" s="366"/>
      <c r="E186" s="366"/>
      <c r="F186" s="366"/>
      <c r="G186" s="366"/>
      <c r="H186" s="366"/>
      <c r="I186" s="366"/>
      <c r="J186" s="367"/>
      <c r="K186" s="368"/>
      <c r="L186" s="368"/>
      <c r="M186" s="368"/>
      <c r="N186" s="367"/>
      <c r="O186" s="367"/>
    </row>
    <row r="187" spans="1:15" s="183" customFormat="1" ht="8.25">
      <c r="A187" s="366"/>
      <c r="B187" s="366"/>
      <c r="C187" s="366"/>
      <c r="D187" s="366"/>
      <c r="E187" s="366"/>
      <c r="F187" s="366"/>
      <c r="G187" s="366"/>
      <c r="H187" s="366"/>
      <c r="I187" s="366"/>
      <c r="J187" s="367"/>
      <c r="K187" s="368"/>
      <c r="L187" s="368"/>
      <c r="M187" s="368"/>
      <c r="N187" s="367"/>
      <c r="O187" s="367"/>
    </row>
    <row r="188" spans="1:15" s="183" customFormat="1" ht="8.25">
      <c r="A188" s="366"/>
      <c r="B188" s="366"/>
      <c r="C188" s="366"/>
      <c r="D188" s="366"/>
      <c r="E188" s="366"/>
      <c r="F188" s="366"/>
      <c r="G188" s="366"/>
      <c r="H188" s="366"/>
      <c r="I188" s="366"/>
      <c r="J188" s="367"/>
      <c r="K188" s="368"/>
      <c r="L188" s="368"/>
      <c r="M188" s="368"/>
      <c r="N188" s="367"/>
      <c r="O188" s="367"/>
    </row>
    <row r="189" spans="1:15" s="183" customFormat="1" ht="8.25">
      <c r="A189" s="366"/>
      <c r="B189" s="366"/>
      <c r="C189" s="366"/>
      <c r="D189" s="366"/>
      <c r="E189" s="366"/>
      <c r="F189" s="366"/>
      <c r="G189" s="366"/>
      <c r="H189" s="366"/>
      <c r="I189" s="366"/>
      <c r="J189" s="367"/>
      <c r="K189" s="368"/>
      <c r="L189" s="368"/>
      <c r="M189" s="368"/>
      <c r="N189" s="367"/>
      <c r="O189" s="367"/>
    </row>
    <row r="190" spans="1:15" s="183" customFormat="1" ht="8.25">
      <c r="A190" s="366"/>
      <c r="B190" s="366"/>
      <c r="C190" s="366"/>
      <c r="D190" s="366"/>
      <c r="E190" s="366"/>
      <c r="F190" s="366"/>
      <c r="G190" s="366"/>
      <c r="H190" s="366"/>
      <c r="I190" s="366"/>
      <c r="J190" s="367"/>
      <c r="K190" s="368"/>
      <c r="L190" s="368"/>
      <c r="M190" s="368"/>
      <c r="N190" s="367"/>
      <c r="O190" s="367"/>
    </row>
    <row r="191" spans="1:15" s="183" customFormat="1" ht="8.25">
      <c r="A191" s="366"/>
      <c r="B191" s="366"/>
      <c r="C191" s="366"/>
      <c r="D191" s="366"/>
      <c r="E191" s="366"/>
      <c r="F191" s="366"/>
      <c r="G191" s="366"/>
      <c r="H191" s="366"/>
      <c r="I191" s="366"/>
      <c r="J191" s="367"/>
      <c r="K191" s="368"/>
      <c r="L191" s="368"/>
      <c r="M191" s="368"/>
      <c r="N191" s="367"/>
      <c r="O191" s="367"/>
    </row>
    <row r="192" spans="1:15" s="183" customFormat="1" ht="8.25">
      <c r="A192" s="366"/>
      <c r="B192" s="366"/>
      <c r="C192" s="366"/>
      <c r="D192" s="366"/>
      <c r="E192" s="366"/>
      <c r="F192" s="366"/>
      <c r="G192" s="366"/>
      <c r="H192" s="366"/>
      <c r="I192" s="366"/>
      <c r="J192" s="367"/>
      <c r="K192" s="368"/>
      <c r="L192" s="368"/>
      <c r="M192" s="368"/>
      <c r="N192" s="367"/>
      <c r="O192" s="367"/>
    </row>
    <row r="193" spans="1:15" s="183" customFormat="1" ht="8.25">
      <c r="A193" s="366"/>
      <c r="B193" s="366"/>
      <c r="C193" s="366"/>
      <c r="D193" s="366"/>
      <c r="E193" s="366"/>
      <c r="F193" s="366"/>
      <c r="G193" s="366"/>
      <c r="H193" s="366"/>
      <c r="I193" s="366"/>
      <c r="J193" s="367"/>
      <c r="K193" s="368"/>
      <c r="L193" s="368"/>
      <c r="M193" s="368"/>
      <c r="N193" s="367"/>
      <c r="O193" s="367"/>
    </row>
    <row r="194" spans="1:15" s="183" customFormat="1" ht="8.25">
      <c r="A194" s="366"/>
      <c r="B194" s="366"/>
      <c r="C194" s="366"/>
      <c r="D194" s="366"/>
      <c r="E194" s="366"/>
      <c r="F194" s="366"/>
      <c r="G194" s="366"/>
      <c r="H194" s="366"/>
      <c r="I194" s="366"/>
      <c r="J194" s="367"/>
      <c r="K194" s="368"/>
      <c r="L194" s="368"/>
      <c r="M194" s="368"/>
      <c r="N194" s="367"/>
      <c r="O194" s="367"/>
    </row>
    <row r="195" spans="1:15" s="183" customFormat="1" ht="8.25">
      <c r="A195" s="366"/>
      <c r="B195" s="366"/>
      <c r="C195" s="366"/>
      <c r="D195" s="366"/>
      <c r="E195" s="366"/>
      <c r="F195" s="366"/>
      <c r="G195" s="366"/>
      <c r="H195" s="366"/>
      <c r="I195" s="366"/>
      <c r="J195" s="367"/>
      <c r="K195" s="368"/>
      <c r="L195" s="368"/>
      <c r="M195" s="368"/>
      <c r="N195" s="367"/>
      <c r="O195" s="367"/>
    </row>
    <row r="196" spans="1:15" s="183" customFormat="1" ht="8.25">
      <c r="A196" s="366"/>
      <c r="B196" s="366"/>
      <c r="C196" s="366"/>
      <c r="D196" s="366"/>
      <c r="E196" s="366"/>
      <c r="F196" s="366"/>
      <c r="G196" s="366"/>
      <c r="H196" s="366"/>
      <c r="I196" s="366"/>
      <c r="J196" s="367"/>
      <c r="K196" s="368"/>
      <c r="L196" s="368"/>
      <c r="M196" s="368"/>
      <c r="N196" s="367"/>
      <c r="O196" s="367"/>
    </row>
    <row r="197" spans="1:15" s="183" customFormat="1" ht="8.25">
      <c r="A197" s="366"/>
      <c r="B197" s="366"/>
      <c r="C197" s="366"/>
      <c r="D197" s="366"/>
      <c r="E197" s="366"/>
      <c r="F197" s="366"/>
      <c r="G197" s="366"/>
      <c r="H197" s="366"/>
      <c r="I197" s="366"/>
      <c r="J197" s="367"/>
      <c r="K197" s="368"/>
      <c r="L197" s="368"/>
      <c r="M197" s="368"/>
      <c r="N197" s="367"/>
      <c r="O197" s="367"/>
    </row>
    <row r="198" spans="1:15" s="183" customFormat="1" ht="8.25">
      <c r="A198" s="366"/>
      <c r="B198" s="366"/>
      <c r="C198" s="366"/>
      <c r="D198" s="366"/>
      <c r="E198" s="366"/>
      <c r="F198" s="366"/>
      <c r="G198" s="366"/>
      <c r="H198" s="366"/>
      <c r="I198" s="366"/>
      <c r="J198" s="367"/>
      <c r="K198" s="368"/>
      <c r="L198" s="368"/>
      <c r="M198" s="368"/>
      <c r="N198" s="367"/>
      <c r="O198" s="367"/>
    </row>
    <row r="199" spans="1:15" s="183" customFormat="1" ht="8.25">
      <c r="A199" s="366"/>
      <c r="B199" s="366"/>
      <c r="C199" s="366"/>
      <c r="D199" s="366"/>
      <c r="E199" s="366"/>
      <c r="F199" s="366"/>
      <c r="G199" s="366"/>
      <c r="H199" s="366"/>
      <c r="I199" s="366"/>
      <c r="J199" s="367"/>
      <c r="K199" s="368"/>
      <c r="L199" s="368"/>
      <c r="M199" s="368"/>
      <c r="N199" s="367"/>
      <c r="O199" s="367"/>
    </row>
    <row r="200" spans="1:15" s="183" customFormat="1" ht="8.25">
      <c r="A200" s="366"/>
      <c r="B200" s="366"/>
      <c r="C200" s="366"/>
      <c r="D200" s="366"/>
      <c r="E200" s="366"/>
      <c r="F200" s="366"/>
      <c r="G200" s="366"/>
      <c r="H200" s="366"/>
      <c r="I200" s="366"/>
      <c r="J200" s="367"/>
      <c r="K200" s="368"/>
      <c r="L200" s="368"/>
      <c r="M200" s="368"/>
      <c r="N200" s="367"/>
      <c r="O200" s="367"/>
    </row>
    <row r="201" spans="1:15" s="183" customFormat="1" ht="8.25">
      <c r="A201" s="366"/>
      <c r="B201" s="366"/>
      <c r="C201" s="366"/>
      <c r="D201" s="366"/>
      <c r="E201" s="366"/>
      <c r="F201" s="366"/>
      <c r="G201" s="366"/>
      <c r="H201" s="366"/>
      <c r="I201" s="366"/>
      <c r="J201" s="367"/>
      <c r="K201" s="368"/>
      <c r="L201" s="368"/>
      <c r="M201" s="368"/>
      <c r="N201" s="367"/>
      <c r="O201" s="367"/>
    </row>
  </sheetData>
  <printOptions/>
  <pageMargins left="0.75" right="0.75" top="1" bottom="1" header="0" footer="0"/>
  <pageSetup horizontalDpi="600" verticalDpi="600" orientation="portrait" scale="91" r:id="rId1"/>
  <rowBreaks count="1" manualBreakCount="1">
    <brk id="84" min="1" max="19" man="1"/>
  </rowBreaks>
</worksheet>
</file>

<file path=xl/worksheets/sheet21.xml><?xml version="1.0" encoding="utf-8"?>
<worksheet xmlns="http://schemas.openxmlformats.org/spreadsheetml/2006/main" xmlns:r="http://schemas.openxmlformats.org/officeDocument/2006/relationships">
  <dimension ref="A1:AD202"/>
  <sheetViews>
    <sheetView zoomScale="75" zoomScaleNormal="75" zoomScaleSheetLayoutView="75" workbookViewId="0" topLeftCell="A1">
      <selection activeCell="N27" sqref="N27"/>
    </sheetView>
  </sheetViews>
  <sheetFormatPr defaultColWidth="11.421875" defaultRowHeight="12.75"/>
  <cols>
    <col min="1" max="1" width="3.00390625" style="49" customWidth="1"/>
    <col min="2" max="2" width="1.28515625" style="49" customWidth="1"/>
    <col min="3" max="3" width="2.140625" style="49" customWidth="1"/>
    <col min="4" max="4" width="1.28515625" style="49" customWidth="1"/>
    <col min="5" max="6" width="1.8515625" style="49" customWidth="1"/>
    <col min="7" max="7" width="3.00390625" style="49" customWidth="1"/>
    <col min="8" max="8" width="3.8515625" style="49" customWidth="1"/>
    <col min="9" max="9" width="4.421875" style="49" customWidth="1"/>
    <col min="10" max="10" width="39.28125" style="49" customWidth="1"/>
    <col min="11" max="11" width="3.00390625" style="49" customWidth="1"/>
    <col min="12" max="12" width="8.57421875" style="49" customWidth="1"/>
    <col min="13" max="13" width="9.421875" style="49" customWidth="1"/>
    <col min="14" max="14" width="8.421875" style="49" customWidth="1"/>
    <col min="15" max="15" width="12.421875" style="49" customWidth="1"/>
    <col min="16" max="16" width="0.42578125" style="49" customWidth="1"/>
    <col min="17" max="17" width="9.140625" style="49" customWidth="1"/>
    <col min="18" max="18" width="9.421875" style="49" customWidth="1"/>
    <col min="19" max="19" width="9.140625" style="49" customWidth="1"/>
    <col min="20" max="20" width="13.57421875" style="49" customWidth="1"/>
    <col min="21" max="21" width="0.5625" style="49" customWidth="1"/>
    <col min="22" max="16384" width="6.28125" style="49" customWidth="1"/>
  </cols>
  <sheetData>
    <row r="1" spans="1:21" ht="42" customHeight="1">
      <c r="A1" s="397" t="s">
        <v>257</v>
      </c>
      <c r="B1" s="398"/>
      <c r="C1" s="398"/>
      <c r="D1" s="398"/>
      <c r="E1" s="398"/>
      <c r="F1" s="398"/>
      <c r="G1" s="398"/>
      <c r="H1" s="398"/>
      <c r="I1" s="398"/>
      <c r="J1" s="398"/>
      <c r="K1" s="398"/>
      <c r="L1" s="398"/>
      <c r="M1" s="398"/>
      <c r="N1" s="398"/>
      <c r="O1" s="398"/>
      <c r="P1" s="398"/>
      <c r="Q1" s="398"/>
      <c r="R1" s="398"/>
      <c r="S1" s="398"/>
      <c r="T1" s="398"/>
      <c r="U1" s="398"/>
    </row>
    <row r="2" spans="2:21" ht="12" customHeight="1">
      <c r="B2" s="65"/>
      <c r="C2" s="65"/>
      <c r="D2" s="65"/>
      <c r="E2" s="65"/>
      <c r="F2" s="65"/>
      <c r="G2" s="65"/>
      <c r="H2" s="65"/>
      <c r="I2" s="65"/>
      <c r="J2" s="65"/>
      <c r="K2" s="65"/>
      <c r="L2" s="65"/>
      <c r="M2" s="65"/>
      <c r="N2" s="65"/>
      <c r="O2" s="65"/>
      <c r="P2" s="65"/>
      <c r="Q2" s="65"/>
      <c r="R2" s="65"/>
      <c r="S2" s="65"/>
      <c r="T2" s="65"/>
      <c r="U2" s="65"/>
    </row>
    <row r="3" spans="2:22" ht="12" customHeight="1">
      <c r="B3" s="65"/>
      <c r="C3" s="65"/>
      <c r="D3" s="65"/>
      <c r="E3" s="65"/>
      <c r="F3" s="65"/>
      <c r="G3" s="65"/>
      <c r="H3" s="65"/>
      <c r="I3" s="65"/>
      <c r="J3" s="65"/>
      <c r="K3" s="65"/>
      <c r="L3" s="65"/>
      <c r="M3" s="65"/>
      <c r="N3" s="65"/>
      <c r="O3" s="65"/>
      <c r="P3" s="65"/>
      <c r="Q3" s="65"/>
      <c r="R3" s="65"/>
      <c r="S3" s="65"/>
      <c r="T3" s="65"/>
      <c r="U3" s="65"/>
      <c r="V3" s="50"/>
    </row>
    <row r="4" spans="2:21" ht="41.25" customHeight="1">
      <c r="B4" s="399" t="s">
        <v>256</v>
      </c>
      <c r="C4" s="399"/>
      <c r="D4" s="399"/>
      <c r="E4" s="399"/>
      <c r="F4" s="399"/>
      <c r="G4" s="399"/>
      <c r="H4" s="399"/>
      <c r="I4" s="399"/>
      <c r="J4" s="399"/>
      <c r="K4" s="399"/>
      <c r="L4" s="399"/>
      <c r="M4" s="399"/>
      <c r="N4" s="399"/>
      <c r="O4" s="399"/>
      <c r="P4" s="399"/>
      <c r="Q4" s="399"/>
      <c r="R4" s="399"/>
      <c r="S4" s="399"/>
      <c r="T4" s="399"/>
      <c r="U4" s="399"/>
    </row>
    <row r="5" spans="8:22" ht="16.5" customHeight="1">
      <c r="H5" s="51"/>
      <c r="I5" s="51"/>
      <c r="J5" s="51"/>
      <c r="L5" s="51"/>
      <c r="M5" s="51"/>
      <c r="N5" s="51"/>
      <c r="O5" s="51"/>
      <c r="P5" s="51"/>
      <c r="Q5" s="51"/>
      <c r="R5" s="51"/>
      <c r="S5" s="51"/>
      <c r="T5" s="51"/>
      <c r="U5" s="51"/>
      <c r="V5" s="51"/>
    </row>
    <row r="6" spans="2:21" ht="12.75">
      <c r="B6" s="52"/>
      <c r="C6" s="52"/>
      <c r="D6" s="52"/>
      <c r="E6" s="52"/>
      <c r="F6" s="52"/>
      <c r="G6" s="52"/>
      <c r="H6" s="53"/>
      <c r="I6" s="53"/>
      <c r="J6" s="53"/>
      <c r="L6" s="379" t="s">
        <v>360</v>
      </c>
      <c r="M6" s="379"/>
      <c r="N6" s="379"/>
      <c r="O6" s="379"/>
      <c r="P6" s="379"/>
      <c r="Q6" s="379" t="s">
        <v>364</v>
      </c>
      <c r="R6" s="379"/>
      <c r="S6" s="379"/>
      <c r="T6" s="379"/>
      <c r="U6" s="379"/>
    </row>
    <row r="7" spans="8:21" ht="9.75" customHeight="1">
      <c r="H7" s="51"/>
      <c r="I7" s="51"/>
      <c r="J7" s="51"/>
      <c r="L7" s="42" t="s">
        <v>300</v>
      </c>
      <c r="M7" s="42" t="s">
        <v>301</v>
      </c>
      <c r="N7" s="42" t="s">
        <v>302</v>
      </c>
      <c r="O7" s="42" t="s">
        <v>303</v>
      </c>
      <c r="P7" s="42"/>
      <c r="Q7" s="42" t="s">
        <v>300</v>
      </c>
      <c r="R7" s="42" t="s">
        <v>301</v>
      </c>
      <c r="S7" s="42" t="s">
        <v>302</v>
      </c>
      <c r="T7" s="42" t="s">
        <v>303</v>
      </c>
      <c r="U7" s="42"/>
    </row>
    <row r="8" spans="2:21" ht="12.75">
      <c r="B8" s="49" t="s">
        <v>145</v>
      </c>
      <c r="H8" s="54"/>
      <c r="I8" s="54"/>
      <c r="J8" s="54"/>
      <c r="L8" s="42"/>
      <c r="M8" s="42"/>
      <c r="N8" s="42"/>
      <c r="O8" s="42"/>
      <c r="P8" s="42"/>
      <c r="Q8" s="42"/>
      <c r="R8" s="42"/>
      <c r="S8" s="42"/>
      <c r="T8" s="42"/>
      <c r="U8" s="42"/>
    </row>
    <row r="9" spans="2:21" ht="7.5" customHeight="1">
      <c r="B9" s="55"/>
      <c r="C9" s="55"/>
      <c r="D9" s="55"/>
      <c r="E9" s="55"/>
      <c r="F9" s="55"/>
      <c r="G9" s="55"/>
      <c r="H9" s="56"/>
      <c r="I9" s="56"/>
      <c r="J9" s="56"/>
      <c r="L9" s="55"/>
      <c r="M9" s="55"/>
      <c r="N9" s="55"/>
      <c r="O9" s="55"/>
      <c r="P9" s="55"/>
      <c r="Q9" s="55"/>
      <c r="R9" s="55"/>
      <c r="S9" s="55"/>
      <c r="T9" s="55"/>
      <c r="U9" s="55"/>
    </row>
    <row r="10" spans="8:21" ht="12">
      <c r="H10" s="51"/>
      <c r="I10" s="51"/>
      <c r="J10" s="51"/>
      <c r="L10" s="51"/>
      <c r="M10" s="51"/>
      <c r="N10" s="51"/>
      <c r="O10" s="51"/>
      <c r="P10" s="51"/>
      <c r="Q10" s="51"/>
      <c r="R10" s="51"/>
      <c r="S10" s="51"/>
      <c r="T10" s="51"/>
      <c r="U10" s="51"/>
    </row>
    <row r="11" spans="3:21" s="57" customFormat="1" ht="12">
      <c r="C11" s="57" t="s">
        <v>146</v>
      </c>
      <c r="H11" s="58"/>
      <c r="I11" s="58"/>
      <c r="J11" s="58"/>
      <c r="L11" s="58">
        <f aca="true" t="shared" si="0" ref="L11:T11">L13-L108</f>
        <v>0</v>
      </c>
      <c r="M11" s="58">
        <f t="shared" si="0"/>
        <v>0</v>
      </c>
      <c r="N11" s="58">
        <f t="shared" si="0"/>
        <v>0</v>
      </c>
      <c r="O11" s="58">
        <f t="shared" si="0"/>
        <v>0</v>
      </c>
      <c r="P11" s="58">
        <f t="shared" si="0"/>
        <v>0</v>
      </c>
      <c r="Q11" s="58">
        <f t="shared" si="0"/>
        <v>0</v>
      </c>
      <c r="R11" s="58">
        <f t="shared" si="0"/>
        <v>0</v>
      </c>
      <c r="S11" s="58">
        <f t="shared" si="0"/>
        <v>0</v>
      </c>
      <c r="T11" s="58">
        <f t="shared" si="0"/>
        <v>0</v>
      </c>
      <c r="U11" s="58"/>
    </row>
    <row r="12" spans="8:21" ht="12">
      <c r="H12" s="51"/>
      <c r="I12" s="51"/>
      <c r="J12" s="51"/>
      <c r="L12" s="51"/>
      <c r="M12" s="51"/>
      <c r="N12" s="51"/>
      <c r="O12" s="51"/>
      <c r="P12" s="51"/>
      <c r="Q12" s="51"/>
      <c r="R12" s="51"/>
      <c r="S12" s="51"/>
      <c r="T12" s="51"/>
      <c r="U12" s="51"/>
    </row>
    <row r="13" spans="3:30" s="51" customFormat="1" ht="12.75">
      <c r="C13" s="59" t="s">
        <v>147</v>
      </c>
      <c r="D13" s="60" t="s">
        <v>148</v>
      </c>
      <c r="E13" s="60"/>
      <c r="F13" s="60"/>
      <c r="G13" s="60"/>
      <c r="K13" s="49"/>
      <c r="V13" s="49"/>
      <c r="W13" s="49"/>
      <c r="X13" s="49"/>
      <c r="Y13" s="49"/>
      <c r="Z13" s="49"/>
      <c r="AA13" s="49"/>
      <c r="AB13" s="49"/>
      <c r="AC13" s="49"/>
      <c r="AD13" s="49"/>
    </row>
    <row r="14" spans="3:30" s="51" customFormat="1" ht="12.75">
      <c r="C14" s="59"/>
      <c r="K14" s="49"/>
      <c r="V14" s="49"/>
      <c r="W14" s="49"/>
      <c r="X14" s="49"/>
      <c r="Y14" s="49"/>
      <c r="Z14" s="49"/>
      <c r="AA14" s="49"/>
      <c r="AB14" s="49"/>
      <c r="AC14" s="49"/>
      <c r="AD14" s="49"/>
    </row>
    <row r="15" spans="5:30" s="51" customFormat="1" ht="12">
      <c r="E15" s="51" t="s">
        <v>149</v>
      </c>
      <c r="F15" s="51" t="s">
        <v>141</v>
      </c>
      <c r="K15" s="49"/>
      <c r="V15" s="49"/>
      <c r="W15" s="49"/>
      <c r="X15" s="49"/>
      <c r="Y15" s="49"/>
      <c r="Z15" s="49"/>
      <c r="AA15" s="49"/>
      <c r="AB15" s="49"/>
      <c r="AC15" s="49"/>
      <c r="AD15" s="49"/>
    </row>
    <row r="16" spans="6:30" s="51" customFormat="1" ht="12">
      <c r="F16" s="51" t="s">
        <v>150</v>
      </c>
      <c r="G16" s="51" t="s">
        <v>15</v>
      </c>
      <c r="K16" s="49"/>
      <c r="V16" s="49"/>
      <c r="W16" s="49"/>
      <c r="X16" s="49"/>
      <c r="Y16" s="49"/>
      <c r="Z16" s="49"/>
      <c r="AA16" s="49"/>
      <c r="AB16" s="49"/>
      <c r="AC16" s="49"/>
      <c r="AD16" s="49"/>
    </row>
    <row r="17" spans="7:30" s="51" customFormat="1" ht="12">
      <c r="G17" s="51" t="s">
        <v>151</v>
      </c>
      <c r="K17" s="49"/>
      <c r="V17" s="49"/>
      <c r="W17" s="49"/>
      <c r="X17" s="49"/>
      <c r="Y17" s="49"/>
      <c r="Z17" s="49"/>
      <c r="AA17" s="49"/>
      <c r="AB17" s="49"/>
      <c r="AC17" s="49"/>
      <c r="AD17" s="49"/>
    </row>
    <row r="18" spans="7:30" s="51" customFormat="1" ht="12">
      <c r="G18" s="51" t="s">
        <v>152</v>
      </c>
      <c r="K18" s="49"/>
      <c r="V18" s="49"/>
      <c r="W18" s="49"/>
      <c r="X18" s="49"/>
      <c r="Y18" s="49"/>
      <c r="Z18" s="49"/>
      <c r="AA18" s="49"/>
      <c r="AB18" s="49"/>
      <c r="AC18" s="49"/>
      <c r="AD18" s="49"/>
    </row>
    <row r="19" spans="7:30" s="51" customFormat="1" ht="12">
      <c r="G19" s="51" t="s">
        <v>153</v>
      </c>
      <c r="K19" s="49"/>
      <c r="V19" s="49"/>
      <c r="W19" s="49"/>
      <c r="X19" s="49"/>
      <c r="Y19" s="49"/>
      <c r="Z19" s="49"/>
      <c r="AA19" s="49"/>
      <c r="AB19" s="49"/>
      <c r="AC19" s="49"/>
      <c r="AD19" s="49"/>
    </row>
    <row r="20" spans="6:30" s="51" customFormat="1" ht="12">
      <c r="F20" s="51" t="s">
        <v>154</v>
      </c>
      <c r="G20" s="51" t="s">
        <v>17</v>
      </c>
      <c r="K20" s="49"/>
      <c r="V20" s="49"/>
      <c r="W20" s="49"/>
      <c r="X20" s="49"/>
      <c r="Y20" s="49"/>
      <c r="Z20" s="49"/>
      <c r="AA20" s="49"/>
      <c r="AB20" s="49"/>
      <c r="AC20" s="49"/>
      <c r="AD20" s="49"/>
    </row>
    <row r="21" spans="7:30" s="51" customFormat="1" ht="12">
      <c r="G21" s="51" t="s">
        <v>155</v>
      </c>
      <c r="K21" s="49"/>
      <c r="V21" s="49"/>
      <c r="W21" s="49"/>
      <c r="X21" s="49"/>
      <c r="Y21" s="49"/>
      <c r="Z21" s="49"/>
      <c r="AA21" s="49"/>
      <c r="AB21" s="49"/>
      <c r="AC21" s="49"/>
      <c r="AD21" s="49"/>
    </row>
    <row r="22" spans="7:30" s="51" customFormat="1" ht="12">
      <c r="G22" s="51" t="s">
        <v>156</v>
      </c>
      <c r="K22" s="49"/>
      <c r="V22" s="49"/>
      <c r="W22" s="49"/>
      <c r="X22" s="49"/>
      <c r="Y22" s="49"/>
      <c r="Z22" s="49"/>
      <c r="AA22" s="49"/>
      <c r="AB22" s="49"/>
      <c r="AC22" s="49"/>
      <c r="AD22" s="49"/>
    </row>
    <row r="23" spans="5:30" s="51" customFormat="1" ht="12">
      <c r="E23" s="51" t="s">
        <v>157</v>
      </c>
      <c r="F23" s="51" t="s">
        <v>74</v>
      </c>
      <c r="K23" s="49"/>
      <c r="V23" s="49"/>
      <c r="W23" s="49"/>
      <c r="X23" s="49"/>
      <c r="Y23" s="49"/>
      <c r="Z23" s="49"/>
      <c r="AA23" s="49"/>
      <c r="AB23" s="49"/>
      <c r="AC23" s="49"/>
      <c r="AD23" s="49"/>
    </row>
    <row r="24" spans="6:30" s="51" customFormat="1" ht="12">
      <c r="F24" s="51" t="s">
        <v>158</v>
      </c>
      <c r="G24" s="51" t="s">
        <v>159</v>
      </c>
      <c r="K24" s="49"/>
      <c r="V24" s="49"/>
      <c r="W24" s="49"/>
      <c r="X24" s="49"/>
      <c r="Y24" s="49"/>
      <c r="Z24" s="49"/>
      <c r="AA24" s="49"/>
      <c r="AB24" s="49"/>
      <c r="AC24" s="49"/>
      <c r="AD24" s="49"/>
    </row>
    <row r="25" spans="7:30" s="51" customFormat="1" ht="12">
      <c r="G25" s="51" t="s">
        <v>160</v>
      </c>
      <c r="K25" s="49"/>
      <c r="V25" s="49"/>
      <c r="W25" s="49"/>
      <c r="X25" s="49"/>
      <c r="Y25" s="49"/>
      <c r="Z25" s="49"/>
      <c r="AA25" s="49"/>
      <c r="AB25" s="49"/>
      <c r="AC25" s="49"/>
      <c r="AD25" s="49"/>
    </row>
    <row r="26" spans="7:30" s="51" customFormat="1" ht="12">
      <c r="G26" s="51" t="s">
        <v>161</v>
      </c>
      <c r="K26" s="49"/>
      <c r="V26" s="49"/>
      <c r="W26" s="49"/>
      <c r="X26" s="49"/>
      <c r="Y26" s="49"/>
      <c r="Z26" s="49"/>
      <c r="AA26" s="49"/>
      <c r="AB26" s="49"/>
      <c r="AC26" s="49"/>
      <c r="AD26" s="49"/>
    </row>
    <row r="27" spans="7:30" s="51" customFormat="1" ht="12">
      <c r="G27" s="51" t="s">
        <v>162</v>
      </c>
      <c r="K27" s="49"/>
      <c r="V27" s="49"/>
      <c r="W27" s="49"/>
      <c r="X27" s="49"/>
      <c r="Y27" s="49"/>
      <c r="Z27" s="49"/>
      <c r="AA27" s="49"/>
      <c r="AB27" s="49"/>
      <c r="AC27" s="49"/>
      <c r="AD27" s="49"/>
    </row>
    <row r="28" spans="7:30" s="51" customFormat="1" ht="12">
      <c r="G28" s="51" t="s">
        <v>163</v>
      </c>
      <c r="K28" s="49"/>
      <c r="V28" s="49"/>
      <c r="W28" s="49"/>
      <c r="X28" s="49"/>
      <c r="Y28" s="49"/>
      <c r="Z28" s="49"/>
      <c r="AA28" s="49"/>
      <c r="AB28" s="49"/>
      <c r="AC28" s="49"/>
      <c r="AD28" s="49"/>
    </row>
    <row r="29" spans="6:30" s="51" customFormat="1" ht="12">
      <c r="F29" s="51" t="s">
        <v>164</v>
      </c>
      <c r="G29" s="51" t="s">
        <v>165</v>
      </c>
      <c r="K29" s="49"/>
      <c r="V29" s="49"/>
      <c r="W29" s="49"/>
      <c r="X29" s="49"/>
      <c r="Y29" s="49"/>
      <c r="Z29" s="49"/>
      <c r="AA29" s="49"/>
      <c r="AB29" s="49"/>
      <c r="AC29" s="49"/>
      <c r="AD29" s="49"/>
    </row>
    <row r="30" spans="7:30" s="51" customFormat="1" ht="12">
      <c r="G30" s="51" t="s">
        <v>166</v>
      </c>
      <c r="K30" s="49"/>
      <c r="V30" s="49"/>
      <c r="W30" s="49"/>
      <c r="X30" s="49"/>
      <c r="Y30" s="49"/>
      <c r="Z30" s="49"/>
      <c r="AA30" s="49"/>
      <c r="AB30" s="49"/>
      <c r="AC30" s="49"/>
      <c r="AD30" s="49"/>
    </row>
    <row r="31" spans="8:30" s="51" customFormat="1" ht="12">
      <c r="H31" s="51" t="s">
        <v>167</v>
      </c>
      <c r="K31" s="49"/>
      <c r="V31" s="49"/>
      <c r="W31" s="49"/>
      <c r="X31" s="49"/>
      <c r="Y31" s="49"/>
      <c r="Z31" s="49"/>
      <c r="AA31" s="49"/>
      <c r="AB31" s="49"/>
      <c r="AC31" s="49"/>
      <c r="AD31" s="49"/>
    </row>
    <row r="32" spans="8:30" s="51" customFormat="1" ht="12">
      <c r="H32" s="51" t="s">
        <v>168</v>
      </c>
      <c r="K32" s="49"/>
      <c r="V32" s="49"/>
      <c r="W32" s="49"/>
      <c r="X32" s="49"/>
      <c r="Y32" s="49"/>
      <c r="Z32" s="49"/>
      <c r="AA32" s="49"/>
      <c r="AB32" s="49"/>
      <c r="AC32" s="49"/>
      <c r="AD32" s="49"/>
    </row>
    <row r="33" spans="8:30" s="51" customFormat="1" ht="12">
      <c r="H33" s="51" t="s">
        <v>169</v>
      </c>
      <c r="K33" s="49"/>
      <c r="V33" s="49"/>
      <c r="W33" s="49"/>
      <c r="X33" s="49"/>
      <c r="Y33" s="49"/>
      <c r="Z33" s="49"/>
      <c r="AA33" s="49"/>
      <c r="AB33" s="49"/>
      <c r="AC33" s="49"/>
      <c r="AD33" s="49"/>
    </row>
    <row r="34" spans="8:30" s="51" customFormat="1" ht="12">
      <c r="H34" s="51" t="s">
        <v>170</v>
      </c>
      <c r="K34" s="49"/>
      <c r="V34" s="49"/>
      <c r="W34" s="49"/>
      <c r="X34" s="49"/>
      <c r="Y34" s="49"/>
      <c r="Z34" s="49"/>
      <c r="AA34" s="49"/>
      <c r="AB34" s="49"/>
      <c r="AC34" s="49"/>
      <c r="AD34" s="49"/>
    </row>
    <row r="35" spans="7:30" s="51" customFormat="1" ht="12">
      <c r="G35" s="51" t="s">
        <v>171</v>
      </c>
      <c r="K35" s="49"/>
      <c r="V35" s="49"/>
      <c r="W35" s="49"/>
      <c r="X35" s="49"/>
      <c r="Y35" s="49"/>
      <c r="Z35" s="49"/>
      <c r="AA35" s="49"/>
      <c r="AB35" s="49"/>
      <c r="AC35" s="49"/>
      <c r="AD35" s="49"/>
    </row>
    <row r="36" spans="8:30" s="51" customFormat="1" ht="12">
      <c r="H36" s="51" t="s">
        <v>172</v>
      </c>
      <c r="K36" s="49"/>
      <c r="V36" s="49"/>
      <c r="W36" s="49"/>
      <c r="X36" s="49"/>
      <c r="Y36" s="49"/>
      <c r="Z36" s="49"/>
      <c r="AA36" s="49"/>
      <c r="AB36" s="49"/>
      <c r="AC36" s="49"/>
      <c r="AD36" s="49"/>
    </row>
    <row r="37" spans="8:30" s="51" customFormat="1" ht="12">
      <c r="H37" s="51" t="s">
        <v>173</v>
      </c>
      <c r="K37" s="49"/>
      <c r="V37" s="49"/>
      <c r="W37" s="49"/>
      <c r="X37" s="49"/>
      <c r="Y37" s="49"/>
      <c r="Z37" s="49"/>
      <c r="AA37" s="49"/>
      <c r="AB37" s="49"/>
      <c r="AC37" s="49"/>
      <c r="AD37" s="49"/>
    </row>
    <row r="38" spans="8:30" s="51" customFormat="1" ht="12">
      <c r="H38" s="51" t="s">
        <v>174</v>
      </c>
      <c r="K38" s="49"/>
      <c r="V38" s="49"/>
      <c r="W38" s="49"/>
      <c r="X38" s="49"/>
      <c r="Y38" s="49"/>
      <c r="Z38" s="49"/>
      <c r="AA38" s="49"/>
      <c r="AB38" s="49"/>
      <c r="AC38" s="49"/>
      <c r="AD38" s="49"/>
    </row>
    <row r="39" spans="8:30" s="51" customFormat="1" ht="12">
      <c r="H39" s="51" t="s">
        <v>175</v>
      </c>
      <c r="K39" s="49"/>
      <c r="V39" s="49"/>
      <c r="W39" s="49"/>
      <c r="X39" s="49"/>
      <c r="Y39" s="49"/>
      <c r="Z39" s="49"/>
      <c r="AA39" s="49"/>
      <c r="AB39" s="49"/>
      <c r="AC39" s="49"/>
      <c r="AD39" s="49"/>
    </row>
    <row r="40" spans="11:30" s="51" customFormat="1" ht="12">
      <c r="K40" s="49"/>
      <c r="V40" s="49"/>
      <c r="W40" s="49"/>
      <c r="X40" s="49"/>
      <c r="Y40" s="49"/>
      <c r="Z40" s="49"/>
      <c r="AA40" s="49"/>
      <c r="AB40" s="49"/>
      <c r="AC40" s="49"/>
      <c r="AD40" s="49"/>
    </row>
    <row r="41" spans="11:30" s="51" customFormat="1" ht="12">
      <c r="K41" s="49"/>
      <c r="V41" s="49"/>
      <c r="W41" s="49"/>
      <c r="X41" s="49"/>
      <c r="Y41" s="49"/>
      <c r="Z41" s="49"/>
      <c r="AA41" s="49"/>
      <c r="AB41" s="49"/>
      <c r="AC41" s="49"/>
      <c r="AD41" s="49"/>
    </row>
    <row r="42" spans="8:21" ht="16.5" customHeight="1">
      <c r="H42" s="51"/>
      <c r="I42" s="51"/>
      <c r="J42" s="51"/>
      <c r="L42" s="51"/>
      <c r="M42" s="51"/>
      <c r="N42" s="51"/>
      <c r="O42" s="51"/>
      <c r="P42" s="51"/>
      <c r="Q42" s="51"/>
      <c r="R42" s="51"/>
      <c r="S42" s="51"/>
      <c r="T42" s="51"/>
      <c r="U42" s="51"/>
    </row>
    <row r="43" spans="2:21" ht="12.75">
      <c r="B43" s="52"/>
      <c r="C43" s="52"/>
      <c r="D43" s="52"/>
      <c r="E43" s="52"/>
      <c r="F43" s="52"/>
      <c r="G43" s="52"/>
      <c r="H43" s="53"/>
      <c r="I43" s="53"/>
      <c r="J43" s="53"/>
      <c r="L43" s="379" t="s">
        <v>294</v>
      </c>
      <c r="M43" s="379"/>
      <c r="N43" s="379"/>
      <c r="O43" s="379"/>
      <c r="P43" s="379"/>
      <c r="Q43" s="379" t="s">
        <v>299</v>
      </c>
      <c r="R43" s="379"/>
      <c r="S43" s="379"/>
      <c r="T43" s="379"/>
      <c r="U43" s="379"/>
    </row>
    <row r="44" spans="8:21" ht="9.75" customHeight="1">
      <c r="H44" s="51"/>
      <c r="I44" s="51"/>
      <c r="J44" s="51"/>
      <c r="L44" s="42" t="s">
        <v>300</v>
      </c>
      <c r="M44" s="42" t="s">
        <v>301</v>
      </c>
      <c r="N44" s="42" t="s">
        <v>302</v>
      </c>
      <c r="O44" s="42" t="s">
        <v>303</v>
      </c>
      <c r="P44" s="42"/>
      <c r="Q44" s="42" t="s">
        <v>300</v>
      </c>
      <c r="R44" s="42" t="s">
        <v>301</v>
      </c>
      <c r="S44" s="42" t="s">
        <v>302</v>
      </c>
      <c r="T44" s="42" t="s">
        <v>303</v>
      </c>
      <c r="U44" s="42"/>
    </row>
    <row r="45" spans="2:21" ht="12.75">
      <c r="B45" s="49" t="s">
        <v>145</v>
      </c>
      <c r="H45" s="54"/>
      <c r="I45" s="54"/>
      <c r="J45" s="54"/>
      <c r="L45" s="42"/>
      <c r="M45" s="42"/>
      <c r="N45" s="42"/>
      <c r="O45" s="42"/>
      <c r="P45" s="42"/>
      <c r="Q45" s="42"/>
      <c r="R45" s="42"/>
      <c r="S45" s="42"/>
      <c r="T45" s="42"/>
      <c r="U45" s="42"/>
    </row>
    <row r="46" spans="2:21" ht="7.5" customHeight="1">
      <c r="B46" s="55"/>
      <c r="C46" s="55"/>
      <c r="D46" s="55"/>
      <c r="E46" s="55"/>
      <c r="F46" s="55"/>
      <c r="G46" s="55"/>
      <c r="H46" s="56"/>
      <c r="I46" s="56"/>
      <c r="J46" s="56"/>
      <c r="L46" s="55"/>
      <c r="M46" s="55"/>
      <c r="N46" s="55"/>
      <c r="O46" s="55"/>
      <c r="P46" s="55"/>
      <c r="Q46" s="55"/>
      <c r="R46" s="55"/>
      <c r="S46" s="55"/>
      <c r="T46" s="55"/>
      <c r="U46" s="55"/>
    </row>
    <row r="47" spans="8:21" ht="12">
      <c r="H47" s="51"/>
      <c r="I47" s="51"/>
      <c r="J47" s="51"/>
      <c r="L47" s="51"/>
      <c r="M47" s="51"/>
      <c r="N47" s="51"/>
      <c r="O47" s="51"/>
      <c r="P47" s="51"/>
      <c r="Q47" s="51"/>
      <c r="R47" s="51"/>
      <c r="S47" s="51"/>
      <c r="T47" s="51"/>
      <c r="U47" s="51"/>
    </row>
    <row r="48" spans="5:30" s="51" customFormat="1" ht="12">
      <c r="E48" s="51" t="s">
        <v>176</v>
      </c>
      <c r="F48" s="51" t="s">
        <v>177</v>
      </c>
      <c r="K48" s="49"/>
      <c r="V48" s="49"/>
      <c r="W48" s="49"/>
      <c r="X48" s="49"/>
      <c r="Y48" s="49"/>
      <c r="Z48" s="49"/>
      <c r="AA48" s="49"/>
      <c r="AB48" s="49"/>
      <c r="AC48" s="49"/>
      <c r="AD48" s="49"/>
    </row>
    <row r="49" spans="6:30" s="51" customFormat="1" ht="12">
      <c r="F49" s="51" t="s">
        <v>178</v>
      </c>
      <c r="K49" s="49"/>
      <c r="V49" s="49"/>
      <c r="W49" s="49"/>
      <c r="X49" s="49"/>
      <c r="Y49" s="49"/>
      <c r="Z49" s="49"/>
      <c r="AA49" s="49"/>
      <c r="AB49" s="49"/>
      <c r="AC49" s="49"/>
      <c r="AD49" s="49"/>
    </row>
    <row r="50" spans="7:30" s="51" customFormat="1" ht="12">
      <c r="G50" s="51" t="s">
        <v>179</v>
      </c>
      <c r="K50" s="49"/>
      <c r="V50" s="49"/>
      <c r="W50" s="49"/>
      <c r="X50" s="49"/>
      <c r="Y50" s="49"/>
      <c r="Z50" s="49"/>
      <c r="AA50" s="49"/>
      <c r="AB50" s="49"/>
      <c r="AC50" s="49"/>
      <c r="AD50" s="49"/>
    </row>
    <row r="51" spans="8:30" s="51" customFormat="1" ht="12">
      <c r="H51" s="51" t="s">
        <v>180</v>
      </c>
      <c r="K51" s="49"/>
      <c r="V51" s="49"/>
      <c r="W51" s="49"/>
      <c r="X51" s="49"/>
      <c r="Y51" s="49"/>
      <c r="Z51" s="49"/>
      <c r="AA51" s="49"/>
      <c r="AB51" s="49"/>
      <c r="AC51" s="49"/>
      <c r="AD51" s="49"/>
    </row>
    <row r="52" spans="8:30" s="51" customFormat="1" ht="12">
      <c r="H52" s="51" t="s">
        <v>181</v>
      </c>
      <c r="K52" s="49"/>
      <c r="V52" s="49"/>
      <c r="W52" s="49"/>
      <c r="X52" s="49"/>
      <c r="Y52" s="49"/>
      <c r="Z52" s="49"/>
      <c r="AA52" s="49"/>
      <c r="AB52" s="49"/>
      <c r="AC52" s="49"/>
      <c r="AD52" s="49"/>
    </row>
    <row r="53" spans="7:30" s="51" customFormat="1" ht="12">
      <c r="G53" s="51" t="s">
        <v>182</v>
      </c>
      <c r="K53" s="49"/>
      <c r="V53" s="49"/>
      <c r="W53" s="49"/>
      <c r="X53" s="49"/>
      <c r="Y53" s="49"/>
      <c r="Z53" s="49"/>
      <c r="AA53" s="49"/>
      <c r="AB53" s="49"/>
      <c r="AC53" s="49"/>
      <c r="AD53" s="49"/>
    </row>
    <row r="54" spans="8:30" s="51" customFormat="1" ht="12">
      <c r="H54" s="51" t="s">
        <v>183</v>
      </c>
      <c r="K54" s="49"/>
      <c r="V54" s="49"/>
      <c r="W54" s="49"/>
      <c r="X54" s="49"/>
      <c r="Y54" s="49"/>
      <c r="Z54" s="49"/>
      <c r="AA54" s="49"/>
      <c r="AB54" s="49"/>
      <c r="AC54" s="49"/>
      <c r="AD54" s="49"/>
    </row>
    <row r="55" spans="8:30" s="51" customFormat="1" ht="12">
      <c r="H55" s="51" t="s">
        <v>184</v>
      </c>
      <c r="K55" s="49"/>
      <c r="V55" s="49"/>
      <c r="W55" s="49"/>
      <c r="X55" s="49"/>
      <c r="Y55" s="49"/>
      <c r="Z55" s="49"/>
      <c r="AA55" s="49"/>
      <c r="AB55" s="49"/>
      <c r="AC55" s="49"/>
      <c r="AD55" s="49"/>
    </row>
    <row r="56" spans="9:30" s="51" customFormat="1" ht="12">
      <c r="I56" s="51" t="s">
        <v>185</v>
      </c>
      <c r="J56" s="51" t="s">
        <v>61</v>
      </c>
      <c r="K56" s="49"/>
      <c r="V56" s="49"/>
      <c r="W56" s="49"/>
      <c r="X56" s="49"/>
      <c r="Y56" s="49"/>
      <c r="Z56" s="49"/>
      <c r="AA56" s="49"/>
      <c r="AB56" s="49"/>
      <c r="AC56" s="49"/>
      <c r="AD56" s="49"/>
    </row>
    <row r="57" spans="9:30" s="51" customFormat="1" ht="12">
      <c r="I57" s="51" t="s">
        <v>186</v>
      </c>
      <c r="J57" s="51" t="s">
        <v>62</v>
      </c>
      <c r="K57" s="49"/>
      <c r="V57" s="49"/>
      <c r="W57" s="49"/>
      <c r="X57" s="49"/>
      <c r="Y57" s="49"/>
      <c r="Z57" s="49"/>
      <c r="AA57" s="49"/>
      <c r="AB57" s="49"/>
      <c r="AC57" s="49"/>
      <c r="AD57" s="49"/>
    </row>
    <row r="58" spans="6:30" s="51" customFormat="1" ht="12">
      <c r="F58" s="51" t="s">
        <v>187</v>
      </c>
      <c r="K58" s="49"/>
      <c r="V58" s="49"/>
      <c r="W58" s="49"/>
      <c r="X58" s="49"/>
      <c r="Y58" s="49"/>
      <c r="Z58" s="49"/>
      <c r="AA58" s="49"/>
      <c r="AB58" s="49"/>
      <c r="AC58" s="49"/>
      <c r="AD58" s="49"/>
    </row>
    <row r="59" spans="7:30" s="51" customFormat="1" ht="12">
      <c r="G59" s="51" t="s">
        <v>188</v>
      </c>
      <c r="K59" s="49"/>
      <c r="V59" s="49"/>
      <c r="W59" s="49"/>
      <c r="X59" s="49"/>
      <c r="Y59" s="49"/>
      <c r="Z59" s="49"/>
      <c r="AA59" s="49"/>
      <c r="AB59" s="49"/>
      <c r="AC59" s="49"/>
      <c r="AD59" s="49"/>
    </row>
    <row r="60" spans="8:30" s="51" customFormat="1" ht="12">
      <c r="H60" s="51" t="s">
        <v>189</v>
      </c>
      <c r="K60" s="49"/>
      <c r="V60" s="49"/>
      <c r="W60" s="49"/>
      <c r="X60" s="49"/>
      <c r="Y60" s="49"/>
      <c r="Z60" s="49"/>
      <c r="AA60" s="49"/>
      <c r="AB60" s="49"/>
      <c r="AC60" s="49"/>
      <c r="AD60" s="49"/>
    </row>
    <row r="61" spans="8:30" s="51" customFormat="1" ht="12">
      <c r="H61" s="51" t="s">
        <v>190</v>
      </c>
      <c r="K61" s="49"/>
      <c r="V61" s="49"/>
      <c r="W61" s="49"/>
      <c r="X61" s="49"/>
      <c r="Y61" s="49"/>
      <c r="Z61" s="49"/>
      <c r="AA61" s="49"/>
      <c r="AB61" s="49"/>
      <c r="AC61" s="49"/>
      <c r="AD61" s="49"/>
    </row>
    <row r="62" spans="7:30" s="51" customFormat="1" ht="12">
      <c r="G62" s="51" t="s">
        <v>191</v>
      </c>
      <c r="K62" s="49"/>
      <c r="V62" s="49"/>
      <c r="W62" s="49"/>
      <c r="X62" s="49"/>
      <c r="Y62" s="49"/>
      <c r="Z62" s="49"/>
      <c r="AA62" s="49"/>
      <c r="AB62" s="49"/>
      <c r="AC62" s="49"/>
      <c r="AD62" s="49"/>
    </row>
    <row r="63" spans="8:30" s="51" customFormat="1" ht="12">
      <c r="H63" s="51" t="s">
        <v>192</v>
      </c>
      <c r="K63" s="49"/>
      <c r="V63" s="49"/>
      <c r="W63" s="49"/>
      <c r="X63" s="49"/>
      <c r="Y63" s="49"/>
      <c r="Z63" s="49"/>
      <c r="AA63" s="49"/>
      <c r="AB63" s="49"/>
      <c r="AC63" s="49"/>
      <c r="AD63" s="49"/>
    </row>
    <row r="64" spans="8:30" s="51" customFormat="1" ht="12">
      <c r="H64" s="51" t="s">
        <v>193</v>
      </c>
      <c r="K64" s="49"/>
      <c r="V64" s="49"/>
      <c r="W64" s="49"/>
      <c r="X64" s="49"/>
      <c r="Y64" s="49"/>
      <c r="Z64" s="49"/>
      <c r="AA64" s="49"/>
      <c r="AB64" s="49"/>
      <c r="AC64" s="49"/>
      <c r="AD64" s="49"/>
    </row>
    <row r="65" spans="7:30" s="51" customFormat="1" ht="12">
      <c r="G65" s="51" t="s">
        <v>194</v>
      </c>
      <c r="K65" s="49"/>
      <c r="V65" s="49"/>
      <c r="W65" s="49"/>
      <c r="X65" s="49"/>
      <c r="Y65" s="49"/>
      <c r="Z65" s="49"/>
      <c r="AA65" s="49"/>
      <c r="AB65" s="49"/>
      <c r="AC65" s="49"/>
      <c r="AD65" s="49"/>
    </row>
    <row r="66" spans="8:30" s="51" customFormat="1" ht="12">
      <c r="H66" s="51" t="s">
        <v>195</v>
      </c>
      <c r="K66" s="49"/>
      <c r="V66" s="49"/>
      <c r="W66" s="49"/>
      <c r="X66" s="49"/>
      <c r="Y66" s="49"/>
      <c r="Z66" s="49"/>
      <c r="AA66" s="49"/>
      <c r="AB66" s="49"/>
      <c r="AC66" s="49"/>
      <c r="AD66" s="49"/>
    </row>
    <row r="67" spans="8:30" s="51" customFormat="1" ht="12">
      <c r="H67" s="51" t="s">
        <v>196</v>
      </c>
      <c r="K67" s="49"/>
      <c r="V67" s="49"/>
      <c r="W67" s="49"/>
      <c r="X67" s="49"/>
      <c r="Y67" s="49"/>
      <c r="Z67" s="49"/>
      <c r="AA67" s="49"/>
      <c r="AB67" s="49"/>
      <c r="AC67" s="49"/>
      <c r="AD67" s="49"/>
    </row>
    <row r="68" spans="7:30" s="51" customFormat="1" ht="12">
      <c r="G68" s="51" t="s">
        <v>197</v>
      </c>
      <c r="K68" s="49"/>
      <c r="V68" s="49"/>
      <c r="W68" s="49"/>
      <c r="X68" s="49"/>
      <c r="Y68" s="49"/>
      <c r="Z68" s="49"/>
      <c r="AA68" s="49"/>
      <c r="AB68" s="49"/>
      <c r="AC68" s="49"/>
      <c r="AD68" s="49"/>
    </row>
    <row r="69" spans="8:30" s="51" customFormat="1" ht="12">
      <c r="H69" s="51" t="s">
        <v>198</v>
      </c>
      <c r="K69" s="49"/>
      <c r="V69" s="49"/>
      <c r="W69" s="49"/>
      <c r="X69" s="49"/>
      <c r="Y69" s="49"/>
      <c r="Z69" s="49"/>
      <c r="AA69" s="49"/>
      <c r="AB69" s="49"/>
      <c r="AC69" s="49"/>
      <c r="AD69" s="49"/>
    </row>
    <row r="70" spans="8:30" s="51" customFormat="1" ht="12">
      <c r="H70" s="51" t="s">
        <v>199</v>
      </c>
      <c r="K70" s="49"/>
      <c r="V70" s="49"/>
      <c r="W70" s="49"/>
      <c r="X70" s="49"/>
      <c r="Y70" s="49"/>
      <c r="Z70" s="49"/>
      <c r="AA70" s="49"/>
      <c r="AB70" s="49"/>
      <c r="AC70" s="49"/>
      <c r="AD70" s="49"/>
    </row>
    <row r="71" spans="6:30" s="51" customFormat="1" ht="12">
      <c r="F71" s="51" t="s">
        <v>200</v>
      </c>
      <c r="K71" s="49"/>
      <c r="V71" s="49"/>
      <c r="W71" s="49"/>
      <c r="X71" s="49"/>
      <c r="Y71" s="49"/>
      <c r="Z71" s="49"/>
      <c r="AA71" s="49"/>
      <c r="AB71" s="49"/>
      <c r="AC71" s="49"/>
      <c r="AD71" s="49"/>
    </row>
    <row r="72" spans="7:30" s="51" customFormat="1" ht="12">
      <c r="G72" s="51" t="s">
        <v>201</v>
      </c>
      <c r="K72" s="49"/>
      <c r="V72" s="49"/>
      <c r="W72" s="49"/>
      <c r="X72" s="49"/>
      <c r="Y72" s="49"/>
      <c r="Z72" s="49"/>
      <c r="AA72" s="49"/>
      <c r="AB72" s="49"/>
      <c r="AC72" s="49"/>
      <c r="AD72" s="49"/>
    </row>
    <row r="73" spans="7:30" s="51" customFormat="1" ht="12">
      <c r="G73" s="51" t="s">
        <v>202</v>
      </c>
      <c r="K73" s="49"/>
      <c r="V73" s="49"/>
      <c r="W73" s="49"/>
      <c r="X73" s="49"/>
      <c r="Y73" s="49"/>
      <c r="Z73" s="49"/>
      <c r="AA73" s="49"/>
      <c r="AB73" s="49"/>
      <c r="AC73" s="49"/>
      <c r="AD73" s="49"/>
    </row>
    <row r="74" spans="7:30" s="51" customFormat="1" ht="12">
      <c r="G74" s="51" t="s">
        <v>203</v>
      </c>
      <c r="K74" s="49"/>
      <c r="V74" s="49"/>
      <c r="W74" s="49"/>
      <c r="X74" s="49"/>
      <c r="Y74" s="49"/>
      <c r="Z74" s="49"/>
      <c r="AA74" s="49"/>
      <c r="AB74" s="49"/>
      <c r="AC74" s="49"/>
      <c r="AD74" s="49"/>
    </row>
    <row r="75" spans="7:30" s="51" customFormat="1" ht="12">
      <c r="G75" s="51" t="s">
        <v>204</v>
      </c>
      <c r="K75" s="49"/>
      <c r="V75" s="49"/>
      <c r="W75" s="49"/>
      <c r="X75" s="49"/>
      <c r="Y75" s="49"/>
      <c r="Z75" s="49"/>
      <c r="AA75" s="49"/>
      <c r="AB75" s="49"/>
      <c r="AC75" s="49"/>
      <c r="AD75" s="49"/>
    </row>
    <row r="76" spans="8:30" s="51" customFormat="1" ht="12">
      <c r="H76" s="51" t="s">
        <v>205</v>
      </c>
      <c r="I76" s="51" t="s">
        <v>61</v>
      </c>
      <c r="K76" s="49"/>
      <c r="V76" s="49"/>
      <c r="W76" s="49"/>
      <c r="X76" s="49"/>
      <c r="Y76" s="49"/>
      <c r="Z76" s="49"/>
      <c r="AA76" s="49"/>
      <c r="AB76" s="49"/>
      <c r="AC76" s="49"/>
      <c r="AD76" s="49"/>
    </row>
    <row r="77" spans="8:30" s="51" customFormat="1" ht="12">
      <c r="H77" s="51" t="s">
        <v>206</v>
      </c>
      <c r="I77" s="51" t="s">
        <v>62</v>
      </c>
      <c r="K77" s="49"/>
      <c r="V77" s="49"/>
      <c r="W77" s="49"/>
      <c r="X77" s="49"/>
      <c r="Y77" s="49"/>
      <c r="Z77" s="49"/>
      <c r="AA77" s="49"/>
      <c r="AB77" s="49"/>
      <c r="AC77" s="49"/>
      <c r="AD77" s="49"/>
    </row>
    <row r="78" spans="6:30" s="51" customFormat="1" ht="12">
      <c r="F78" s="51" t="s">
        <v>207</v>
      </c>
      <c r="K78" s="49"/>
      <c r="V78" s="49"/>
      <c r="W78" s="49"/>
      <c r="X78" s="49"/>
      <c r="Y78" s="49"/>
      <c r="Z78" s="49"/>
      <c r="AA78" s="49"/>
      <c r="AB78" s="49"/>
      <c r="AC78" s="49"/>
      <c r="AD78" s="49"/>
    </row>
    <row r="79" spans="7:30" s="51" customFormat="1" ht="12">
      <c r="G79" s="51" t="s">
        <v>208</v>
      </c>
      <c r="K79" s="49"/>
      <c r="V79" s="49"/>
      <c r="W79" s="49"/>
      <c r="X79" s="49"/>
      <c r="Y79" s="49"/>
      <c r="Z79" s="49"/>
      <c r="AA79" s="49"/>
      <c r="AB79" s="49"/>
      <c r="AC79" s="49"/>
      <c r="AD79" s="49"/>
    </row>
    <row r="80" spans="8:30" s="51" customFormat="1" ht="12">
      <c r="H80" s="51" t="s">
        <v>209</v>
      </c>
      <c r="K80" s="49"/>
      <c r="V80" s="49"/>
      <c r="W80" s="49"/>
      <c r="X80" s="49"/>
      <c r="Y80" s="49"/>
      <c r="Z80" s="49"/>
      <c r="AA80" s="49"/>
      <c r="AB80" s="49"/>
      <c r="AC80" s="49"/>
      <c r="AD80" s="49"/>
    </row>
    <row r="81" spans="8:30" s="51" customFormat="1" ht="12">
      <c r="H81" s="51" t="s">
        <v>210</v>
      </c>
      <c r="K81" s="49"/>
      <c r="V81" s="49"/>
      <c r="W81" s="49"/>
      <c r="X81" s="49"/>
      <c r="Y81" s="49"/>
      <c r="Z81" s="49"/>
      <c r="AA81" s="49"/>
      <c r="AB81" s="49"/>
      <c r="AC81" s="49"/>
      <c r="AD81" s="49"/>
    </row>
    <row r="82" spans="7:30" s="51" customFormat="1" ht="12">
      <c r="G82" s="51" t="s">
        <v>211</v>
      </c>
      <c r="K82" s="49"/>
      <c r="V82" s="49"/>
      <c r="W82" s="49"/>
      <c r="X82" s="49"/>
      <c r="Y82" s="49"/>
      <c r="Z82" s="49"/>
      <c r="AA82" s="49"/>
      <c r="AB82" s="49"/>
      <c r="AC82" s="49"/>
      <c r="AD82" s="49"/>
    </row>
    <row r="83" spans="8:30" s="51" customFormat="1" ht="12">
      <c r="H83" s="51" t="s">
        <v>212</v>
      </c>
      <c r="K83" s="49"/>
      <c r="V83" s="49"/>
      <c r="W83" s="49"/>
      <c r="X83" s="49"/>
      <c r="Y83" s="49"/>
      <c r="Z83" s="49"/>
      <c r="AA83" s="49"/>
      <c r="AB83" s="49"/>
      <c r="AC83" s="49"/>
      <c r="AD83" s="49"/>
    </row>
    <row r="84" spans="8:30" s="51" customFormat="1" ht="12">
      <c r="H84" s="51" t="s">
        <v>213</v>
      </c>
      <c r="K84" s="49"/>
      <c r="V84" s="49"/>
      <c r="W84" s="49"/>
      <c r="X84" s="49"/>
      <c r="Y84" s="49"/>
      <c r="Z84" s="49"/>
      <c r="AA84" s="49"/>
      <c r="AB84" s="49"/>
      <c r="AC84" s="49"/>
      <c r="AD84" s="49"/>
    </row>
    <row r="85" spans="7:30" s="51" customFormat="1" ht="12">
      <c r="G85" s="51" t="s">
        <v>214</v>
      </c>
      <c r="K85" s="49"/>
      <c r="V85" s="49"/>
      <c r="W85" s="49"/>
      <c r="X85" s="49"/>
      <c r="Y85" s="49"/>
      <c r="Z85" s="49"/>
      <c r="AA85" s="49"/>
      <c r="AB85" s="49"/>
      <c r="AC85" s="49"/>
      <c r="AD85" s="49"/>
    </row>
    <row r="86" spans="8:30" s="51" customFormat="1" ht="12">
      <c r="H86" s="51" t="s">
        <v>215</v>
      </c>
      <c r="K86" s="49"/>
      <c r="V86" s="49"/>
      <c r="W86" s="49"/>
      <c r="X86" s="49"/>
      <c r="Y86" s="49"/>
      <c r="Z86" s="49"/>
      <c r="AA86" s="49"/>
      <c r="AB86" s="49"/>
      <c r="AC86" s="49"/>
      <c r="AD86" s="49"/>
    </row>
    <row r="87" spans="8:30" s="51" customFormat="1" ht="12">
      <c r="H87" s="51" t="s">
        <v>216</v>
      </c>
      <c r="K87" s="49"/>
      <c r="V87" s="49"/>
      <c r="W87" s="49"/>
      <c r="X87" s="49"/>
      <c r="Y87" s="49"/>
      <c r="Z87" s="49"/>
      <c r="AA87" s="49"/>
      <c r="AB87" s="49"/>
      <c r="AC87" s="49"/>
      <c r="AD87" s="49"/>
    </row>
    <row r="88" spans="7:30" s="51" customFormat="1" ht="12">
      <c r="G88" s="51" t="s">
        <v>217</v>
      </c>
      <c r="K88" s="49"/>
      <c r="V88" s="49"/>
      <c r="W88" s="49"/>
      <c r="X88" s="49"/>
      <c r="Y88" s="49"/>
      <c r="Z88" s="49"/>
      <c r="AA88" s="49"/>
      <c r="AB88" s="49"/>
      <c r="AC88" s="49"/>
      <c r="AD88" s="49"/>
    </row>
    <row r="89" spans="8:30" s="51" customFormat="1" ht="12">
      <c r="H89" s="51" t="s">
        <v>218</v>
      </c>
      <c r="K89" s="49"/>
      <c r="V89" s="49"/>
      <c r="W89" s="49"/>
      <c r="X89" s="49"/>
      <c r="Y89" s="49"/>
      <c r="Z89" s="49"/>
      <c r="AA89" s="49"/>
      <c r="AB89" s="49"/>
      <c r="AC89" s="49"/>
      <c r="AD89" s="49"/>
    </row>
    <row r="90" spans="8:30" s="51" customFormat="1" ht="12">
      <c r="H90" s="51" t="s">
        <v>219</v>
      </c>
      <c r="K90" s="49"/>
      <c r="V90" s="49"/>
      <c r="W90" s="49"/>
      <c r="X90" s="49"/>
      <c r="Y90" s="49"/>
      <c r="Z90" s="49"/>
      <c r="AA90" s="49"/>
      <c r="AB90" s="49"/>
      <c r="AC90" s="49"/>
      <c r="AD90" s="49"/>
    </row>
    <row r="91" spans="9:30" s="51" customFormat="1" ht="12">
      <c r="I91" s="51" t="s">
        <v>220</v>
      </c>
      <c r="J91" s="51" t="s">
        <v>61</v>
      </c>
      <c r="K91" s="49"/>
      <c r="V91" s="49"/>
      <c r="W91" s="49"/>
      <c r="X91" s="49"/>
      <c r="Y91" s="49"/>
      <c r="Z91" s="49"/>
      <c r="AA91" s="49"/>
      <c r="AB91" s="49"/>
      <c r="AC91" s="49"/>
      <c r="AD91" s="49"/>
    </row>
    <row r="92" spans="9:30" s="51" customFormat="1" ht="12">
      <c r="I92" s="51" t="s">
        <v>221</v>
      </c>
      <c r="J92" s="51" t="s">
        <v>62</v>
      </c>
      <c r="K92" s="49"/>
      <c r="V92" s="49"/>
      <c r="W92" s="49"/>
      <c r="X92" s="49"/>
      <c r="Y92" s="49"/>
      <c r="Z92" s="49"/>
      <c r="AA92" s="49"/>
      <c r="AB92" s="49"/>
      <c r="AC92" s="49"/>
      <c r="AD92" s="49"/>
    </row>
    <row r="93" spans="4:30" s="61" customFormat="1" ht="12">
      <c r="D93" s="62"/>
      <c r="E93" s="61" t="s">
        <v>222</v>
      </c>
      <c r="F93" s="61" t="s">
        <v>65</v>
      </c>
      <c r="I93" s="62"/>
      <c r="K93" s="63"/>
      <c r="V93" s="63"/>
      <c r="W93" s="63"/>
      <c r="X93" s="63"/>
      <c r="Y93" s="63"/>
      <c r="Z93" s="63"/>
      <c r="AA93" s="63"/>
      <c r="AB93" s="63"/>
      <c r="AC93" s="63"/>
      <c r="AD93" s="63"/>
    </row>
    <row r="94" spans="6:30" s="61" customFormat="1" ht="12.75">
      <c r="F94" s="61" t="s">
        <v>223</v>
      </c>
      <c r="G94" s="64" t="s">
        <v>66</v>
      </c>
      <c r="H94" s="63"/>
      <c r="K94" s="63"/>
      <c r="V94" s="63"/>
      <c r="W94" s="63"/>
      <c r="X94" s="63"/>
      <c r="Y94" s="63"/>
      <c r="Z94" s="63"/>
      <c r="AA94" s="63"/>
      <c r="AB94" s="63"/>
      <c r="AC94" s="63"/>
      <c r="AD94" s="63"/>
    </row>
    <row r="95" spans="6:30" s="61" customFormat="1" ht="12.75" customHeight="1">
      <c r="F95" s="61" t="s">
        <v>224</v>
      </c>
      <c r="G95" s="64" t="s">
        <v>67</v>
      </c>
      <c r="H95" s="63"/>
      <c r="K95" s="63"/>
      <c r="V95" s="63"/>
      <c r="W95" s="63"/>
      <c r="X95" s="63"/>
      <c r="Y95" s="63"/>
      <c r="Z95" s="63"/>
      <c r="AA95" s="63"/>
      <c r="AB95" s="63"/>
      <c r="AC95" s="63"/>
      <c r="AD95" s="63"/>
    </row>
    <row r="96" spans="6:30" s="61" customFormat="1" ht="12.75">
      <c r="F96" s="61" t="s">
        <v>225</v>
      </c>
      <c r="G96" s="64" t="s">
        <v>68</v>
      </c>
      <c r="H96" s="63"/>
      <c r="K96" s="63"/>
      <c r="V96" s="63"/>
      <c r="W96" s="63"/>
      <c r="X96" s="63"/>
      <c r="Y96" s="63"/>
      <c r="Z96" s="63"/>
      <c r="AA96" s="63"/>
      <c r="AB96" s="63"/>
      <c r="AC96" s="63"/>
      <c r="AD96" s="63"/>
    </row>
    <row r="97" spans="6:30" s="61" customFormat="1" ht="12.75">
      <c r="F97" s="61" t="s">
        <v>226</v>
      </c>
      <c r="G97" s="64" t="s">
        <v>69</v>
      </c>
      <c r="H97" s="63"/>
      <c r="K97" s="63"/>
      <c r="V97" s="63"/>
      <c r="W97" s="63"/>
      <c r="X97" s="63"/>
      <c r="Y97" s="63"/>
      <c r="Z97" s="63"/>
      <c r="AA97" s="63"/>
      <c r="AB97" s="63"/>
      <c r="AC97" s="63"/>
      <c r="AD97" s="63"/>
    </row>
    <row r="98" spans="7:30" s="61" customFormat="1" ht="12.75">
      <c r="G98" s="63" t="s">
        <v>227</v>
      </c>
      <c r="H98" s="64" t="s">
        <v>70</v>
      </c>
      <c r="K98" s="63"/>
      <c r="V98" s="63"/>
      <c r="W98" s="63"/>
      <c r="X98" s="63"/>
      <c r="Y98" s="63"/>
      <c r="Z98" s="63"/>
      <c r="AA98" s="63"/>
      <c r="AB98" s="63"/>
      <c r="AC98" s="63"/>
      <c r="AD98" s="63"/>
    </row>
    <row r="99" spans="7:30" s="61" customFormat="1" ht="12.75">
      <c r="G99" s="63" t="s">
        <v>228</v>
      </c>
      <c r="H99" s="64" t="s">
        <v>71</v>
      </c>
      <c r="K99" s="63"/>
      <c r="V99" s="63"/>
      <c r="W99" s="63"/>
      <c r="X99" s="63"/>
      <c r="Y99" s="63"/>
      <c r="Z99" s="63"/>
      <c r="AA99" s="63"/>
      <c r="AB99" s="63"/>
      <c r="AC99" s="63"/>
      <c r="AD99" s="63"/>
    </row>
    <row r="100" spans="6:30" s="61" customFormat="1" ht="12.75">
      <c r="F100" s="61" t="s">
        <v>229</v>
      </c>
      <c r="G100" s="64" t="s">
        <v>72</v>
      </c>
      <c r="H100" s="63"/>
      <c r="K100" s="63"/>
      <c r="V100" s="63"/>
      <c r="W100" s="63"/>
      <c r="X100" s="63"/>
      <c r="Y100" s="63"/>
      <c r="Z100" s="63"/>
      <c r="AA100" s="63"/>
      <c r="AB100" s="63"/>
      <c r="AC100" s="63"/>
      <c r="AD100" s="63"/>
    </row>
    <row r="101" spans="8:21" ht="16.5" customHeight="1">
      <c r="H101" s="51"/>
      <c r="I101" s="51"/>
      <c r="J101" s="51"/>
      <c r="L101" s="51"/>
      <c r="M101" s="51"/>
      <c r="N101" s="51"/>
      <c r="O101" s="51"/>
      <c r="P101" s="51"/>
      <c r="Q101" s="51"/>
      <c r="R101" s="51"/>
      <c r="S101" s="51"/>
      <c r="T101" s="51"/>
      <c r="U101" s="51"/>
    </row>
    <row r="102" spans="2:21" ht="12.75">
      <c r="B102" s="52"/>
      <c r="C102" s="52"/>
      <c r="D102" s="52"/>
      <c r="E102" s="52"/>
      <c r="F102" s="52"/>
      <c r="G102" s="52"/>
      <c r="H102" s="53"/>
      <c r="I102" s="53"/>
      <c r="J102" s="53"/>
      <c r="L102" s="379" t="s">
        <v>294</v>
      </c>
      <c r="M102" s="379"/>
      <c r="N102" s="379"/>
      <c r="O102" s="379"/>
      <c r="P102" s="379"/>
      <c r="Q102" s="379" t="s">
        <v>299</v>
      </c>
      <c r="R102" s="379"/>
      <c r="S102" s="379"/>
      <c r="T102" s="379"/>
      <c r="U102" s="379"/>
    </row>
    <row r="103" spans="8:21" ht="9.75" customHeight="1">
      <c r="H103" s="51"/>
      <c r="I103" s="51"/>
      <c r="J103" s="51"/>
      <c r="L103" s="42" t="s">
        <v>300</v>
      </c>
      <c r="M103" s="42" t="s">
        <v>301</v>
      </c>
      <c r="N103" s="42" t="s">
        <v>302</v>
      </c>
      <c r="O103" s="42" t="s">
        <v>303</v>
      </c>
      <c r="P103" s="42"/>
      <c r="Q103" s="42" t="s">
        <v>300</v>
      </c>
      <c r="R103" s="42" t="s">
        <v>301</v>
      </c>
      <c r="S103" s="42" t="s">
        <v>302</v>
      </c>
      <c r="T103" s="42" t="s">
        <v>303</v>
      </c>
      <c r="U103" s="42"/>
    </row>
    <row r="104" spans="2:21" ht="12.75">
      <c r="B104" s="49" t="s">
        <v>145</v>
      </c>
      <c r="H104" s="54"/>
      <c r="I104" s="54"/>
      <c r="J104" s="54"/>
      <c r="L104" s="42"/>
      <c r="M104" s="42"/>
      <c r="N104" s="42"/>
      <c r="O104" s="42"/>
      <c r="P104" s="42"/>
      <c r="Q104" s="42"/>
      <c r="R104" s="42"/>
      <c r="S104" s="42"/>
      <c r="T104" s="42"/>
      <c r="U104" s="42"/>
    </row>
    <row r="105" spans="2:21" ht="7.5" customHeight="1">
      <c r="B105" s="55"/>
      <c r="C105" s="55"/>
      <c r="D105" s="55"/>
      <c r="E105" s="55"/>
      <c r="F105" s="55"/>
      <c r="G105" s="55"/>
      <c r="H105" s="56"/>
      <c r="I105" s="56"/>
      <c r="J105" s="56"/>
      <c r="L105" s="55"/>
      <c r="M105" s="55"/>
      <c r="N105" s="55"/>
      <c r="O105" s="55"/>
      <c r="P105" s="55"/>
      <c r="Q105" s="55"/>
      <c r="R105" s="55"/>
      <c r="S105" s="55"/>
      <c r="T105" s="55"/>
      <c r="U105" s="55"/>
    </row>
    <row r="106" spans="8:21" ht="12">
      <c r="H106" s="51"/>
      <c r="I106" s="51"/>
      <c r="J106" s="51"/>
      <c r="L106" s="51"/>
      <c r="M106" s="51"/>
      <c r="N106" s="51"/>
      <c r="O106" s="51"/>
      <c r="P106" s="51"/>
      <c r="Q106" s="51"/>
      <c r="R106" s="51"/>
      <c r="S106" s="51"/>
      <c r="T106" s="51"/>
      <c r="U106" s="51"/>
    </row>
    <row r="107" spans="11:30" s="51" customFormat="1" ht="12">
      <c r="K107" s="49"/>
      <c r="V107" s="49"/>
      <c r="W107" s="49"/>
      <c r="X107" s="49"/>
      <c r="Y107" s="49"/>
      <c r="Z107" s="49"/>
      <c r="AA107" s="49"/>
      <c r="AB107" s="49"/>
      <c r="AC107" s="49"/>
      <c r="AD107" s="49"/>
    </row>
    <row r="108" spans="3:30" s="51" customFormat="1" ht="12.75">
      <c r="C108" s="59" t="s">
        <v>230</v>
      </c>
      <c r="D108" s="60" t="s">
        <v>231</v>
      </c>
      <c r="E108" s="60"/>
      <c r="F108" s="60"/>
      <c r="K108" s="49"/>
      <c r="V108" s="49"/>
      <c r="W108" s="49"/>
      <c r="X108" s="49"/>
      <c r="Y108" s="49"/>
      <c r="Z108" s="49"/>
      <c r="AA108" s="49"/>
      <c r="AB108" s="49"/>
      <c r="AC108" s="49"/>
      <c r="AD108" s="49"/>
    </row>
    <row r="109" spans="5:30" s="51" customFormat="1" ht="12">
      <c r="E109" s="51" t="s">
        <v>149</v>
      </c>
      <c r="F109" s="51" t="s">
        <v>232</v>
      </c>
      <c r="K109" s="49"/>
      <c r="V109" s="49"/>
      <c r="W109" s="49"/>
      <c r="X109" s="49"/>
      <c r="Y109" s="49"/>
      <c r="Z109" s="49"/>
      <c r="AA109" s="49"/>
      <c r="AB109" s="49"/>
      <c r="AC109" s="49"/>
      <c r="AD109" s="49"/>
    </row>
    <row r="110" spans="6:30" s="51" customFormat="1" ht="12">
      <c r="F110" s="51" t="s">
        <v>150</v>
      </c>
      <c r="G110" s="51" t="s">
        <v>15</v>
      </c>
      <c r="K110" s="49"/>
      <c r="V110" s="49"/>
      <c r="W110" s="49"/>
      <c r="X110" s="49"/>
      <c r="Y110" s="49"/>
      <c r="Z110" s="49"/>
      <c r="AA110" s="49"/>
      <c r="AB110" s="49"/>
      <c r="AC110" s="49"/>
      <c r="AD110" s="49"/>
    </row>
    <row r="111" spans="7:30" s="51" customFormat="1" ht="12">
      <c r="G111" s="51" t="s">
        <v>151</v>
      </c>
      <c r="K111" s="49"/>
      <c r="V111" s="49"/>
      <c r="W111" s="49"/>
      <c r="X111" s="49"/>
      <c r="Y111" s="49"/>
      <c r="Z111" s="49"/>
      <c r="AA111" s="49"/>
      <c r="AB111" s="49"/>
      <c r="AC111" s="49"/>
      <c r="AD111" s="49"/>
    </row>
    <row r="112" spans="7:30" s="51" customFormat="1" ht="12">
      <c r="G112" s="51" t="s">
        <v>233</v>
      </c>
      <c r="K112" s="49"/>
      <c r="V112" s="49"/>
      <c r="W112" s="49"/>
      <c r="X112" s="49"/>
      <c r="Y112" s="49"/>
      <c r="Z112" s="49"/>
      <c r="AA112" s="49"/>
      <c r="AB112" s="49"/>
      <c r="AC112" s="49"/>
      <c r="AD112" s="49"/>
    </row>
    <row r="113" spans="7:30" s="51" customFormat="1" ht="12">
      <c r="G113" s="51" t="s">
        <v>234</v>
      </c>
      <c r="K113" s="49"/>
      <c r="V113" s="49"/>
      <c r="W113" s="49"/>
      <c r="X113" s="49"/>
      <c r="Y113" s="49"/>
      <c r="Z113" s="49"/>
      <c r="AA113" s="49"/>
      <c r="AB113" s="49"/>
      <c r="AC113" s="49"/>
      <c r="AD113" s="49"/>
    </row>
    <row r="114" spans="6:30" s="51" customFormat="1" ht="12">
      <c r="F114" s="51" t="s">
        <v>235</v>
      </c>
      <c r="K114" s="49"/>
      <c r="V114" s="49"/>
      <c r="W114" s="49"/>
      <c r="X114" s="49"/>
      <c r="Y114" s="49"/>
      <c r="Z114" s="49"/>
      <c r="AA114" s="49"/>
      <c r="AB114" s="49"/>
      <c r="AC114" s="49"/>
      <c r="AD114" s="49"/>
    </row>
    <row r="115" spans="7:30" s="51" customFormat="1" ht="12">
      <c r="G115" s="51" t="s">
        <v>236</v>
      </c>
      <c r="K115" s="49"/>
      <c r="V115" s="49"/>
      <c r="W115" s="49"/>
      <c r="X115" s="49"/>
      <c r="Y115" s="49"/>
      <c r="Z115" s="49"/>
      <c r="AA115" s="49"/>
      <c r="AB115" s="49"/>
      <c r="AC115" s="49"/>
      <c r="AD115" s="49"/>
    </row>
    <row r="116" spans="7:30" s="51" customFormat="1" ht="12">
      <c r="G116" s="51" t="s">
        <v>237</v>
      </c>
      <c r="K116" s="49"/>
      <c r="V116" s="49"/>
      <c r="W116" s="49"/>
      <c r="X116" s="49"/>
      <c r="Y116" s="49"/>
      <c r="Z116" s="49"/>
      <c r="AA116" s="49"/>
      <c r="AB116" s="49"/>
      <c r="AC116" s="49"/>
      <c r="AD116" s="49"/>
    </row>
    <row r="117" spans="5:30" s="51" customFormat="1" ht="12">
      <c r="E117" s="51" t="s">
        <v>157</v>
      </c>
      <c r="F117" s="51" t="s">
        <v>74</v>
      </c>
      <c r="K117" s="49"/>
      <c r="V117" s="49"/>
      <c r="W117" s="49"/>
      <c r="X117" s="49"/>
      <c r="Y117" s="49"/>
      <c r="Z117" s="49"/>
      <c r="AA117" s="49"/>
      <c r="AB117" s="49"/>
      <c r="AC117" s="49"/>
      <c r="AD117" s="49"/>
    </row>
    <row r="118" spans="6:30" s="51" customFormat="1" ht="12">
      <c r="F118" s="51" t="s">
        <v>238</v>
      </c>
      <c r="K118" s="49"/>
      <c r="V118" s="49"/>
      <c r="W118" s="49"/>
      <c r="X118" s="49"/>
      <c r="Y118" s="49"/>
      <c r="Z118" s="49"/>
      <c r="AA118" s="49"/>
      <c r="AB118" s="49"/>
      <c r="AC118" s="49"/>
      <c r="AD118" s="49"/>
    </row>
    <row r="119" spans="7:30" s="51" customFormat="1" ht="12">
      <c r="G119" s="51" t="s">
        <v>239</v>
      </c>
      <c r="K119" s="49"/>
      <c r="V119" s="49"/>
      <c r="W119" s="49"/>
      <c r="X119" s="49"/>
      <c r="Y119" s="49"/>
      <c r="Z119" s="49"/>
      <c r="AA119" s="49"/>
      <c r="AB119" s="49"/>
      <c r="AC119" s="49"/>
      <c r="AD119" s="49"/>
    </row>
    <row r="120" spans="7:30" s="51" customFormat="1" ht="12">
      <c r="G120" s="51" t="s">
        <v>240</v>
      </c>
      <c r="K120" s="49"/>
      <c r="V120" s="49"/>
      <c r="W120" s="49"/>
      <c r="X120" s="49"/>
      <c r="Y120" s="49"/>
      <c r="Z120" s="49"/>
      <c r="AA120" s="49"/>
      <c r="AB120" s="49"/>
      <c r="AC120" s="49"/>
      <c r="AD120" s="49"/>
    </row>
    <row r="121" spans="6:30" s="51" customFormat="1" ht="12">
      <c r="F121" s="51" t="s">
        <v>241</v>
      </c>
      <c r="K121" s="49"/>
      <c r="V121" s="49"/>
      <c r="W121" s="49"/>
      <c r="X121" s="49"/>
      <c r="Y121" s="49"/>
      <c r="Z121" s="49"/>
      <c r="AA121" s="49"/>
      <c r="AB121" s="49"/>
      <c r="AC121" s="49"/>
      <c r="AD121" s="49"/>
    </row>
    <row r="122" spans="7:30" s="61" customFormat="1" ht="12">
      <c r="G122" s="61" t="s">
        <v>166</v>
      </c>
      <c r="K122" s="63"/>
      <c r="V122" s="63"/>
      <c r="W122" s="63"/>
      <c r="X122" s="63"/>
      <c r="Y122" s="63"/>
      <c r="Z122" s="63"/>
      <c r="AA122" s="63"/>
      <c r="AB122" s="63"/>
      <c r="AC122" s="63"/>
      <c r="AD122" s="63"/>
    </row>
    <row r="123" spans="8:30" s="61" customFormat="1" ht="12">
      <c r="H123" s="61" t="s">
        <v>167</v>
      </c>
      <c r="K123" s="63"/>
      <c r="V123" s="63"/>
      <c r="W123" s="63"/>
      <c r="X123" s="63"/>
      <c r="Y123" s="63"/>
      <c r="Z123" s="63"/>
      <c r="AA123" s="63"/>
      <c r="AB123" s="63"/>
      <c r="AC123" s="63"/>
      <c r="AD123" s="63"/>
    </row>
    <row r="124" spans="8:30" s="61" customFormat="1" ht="12">
      <c r="H124" s="61" t="s">
        <v>168</v>
      </c>
      <c r="K124" s="63"/>
      <c r="L124" s="51"/>
      <c r="M124" s="51"/>
      <c r="N124" s="51"/>
      <c r="O124" s="51"/>
      <c r="P124" s="51"/>
      <c r="Q124" s="51"/>
      <c r="R124" s="51"/>
      <c r="S124" s="51"/>
      <c r="T124" s="51"/>
      <c r="U124" s="51"/>
      <c r="V124" s="63"/>
      <c r="W124" s="63"/>
      <c r="X124" s="63"/>
      <c r="Y124" s="63"/>
      <c r="Z124" s="63"/>
      <c r="AA124" s="63"/>
      <c r="AB124" s="63"/>
      <c r="AC124" s="63"/>
      <c r="AD124" s="63"/>
    </row>
    <row r="125" spans="8:30" s="61" customFormat="1" ht="12">
      <c r="H125" s="61" t="s">
        <v>169</v>
      </c>
      <c r="K125" s="63"/>
      <c r="L125" s="51"/>
      <c r="M125" s="51"/>
      <c r="N125" s="51"/>
      <c r="O125" s="51"/>
      <c r="P125" s="51"/>
      <c r="Q125" s="51"/>
      <c r="R125" s="51"/>
      <c r="S125" s="51"/>
      <c r="T125" s="51"/>
      <c r="U125" s="51"/>
      <c r="V125" s="63"/>
      <c r="W125" s="63"/>
      <c r="X125" s="63"/>
      <c r="Y125" s="63"/>
      <c r="Z125" s="63"/>
      <c r="AA125" s="63"/>
      <c r="AB125" s="63"/>
      <c r="AC125" s="63"/>
      <c r="AD125" s="63"/>
    </row>
    <row r="126" spans="8:30" s="61" customFormat="1" ht="12">
      <c r="H126" s="61" t="s">
        <v>242</v>
      </c>
      <c r="K126" s="63"/>
      <c r="V126" s="63"/>
      <c r="W126" s="63"/>
      <c r="X126" s="63"/>
      <c r="Y126" s="63"/>
      <c r="Z126" s="63"/>
      <c r="AA126" s="63"/>
      <c r="AB126" s="63"/>
      <c r="AC126" s="63"/>
      <c r="AD126" s="63"/>
    </row>
    <row r="127" spans="9:30" s="61" customFormat="1" ht="12">
      <c r="I127" s="61" t="s">
        <v>243</v>
      </c>
      <c r="J127" s="51" t="s">
        <v>61</v>
      </c>
      <c r="K127" s="63"/>
      <c r="L127" s="51"/>
      <c r="M127" s="51"/>
      <c r="N127" s="51"/>
      <c r="O127" s="51"/>
      <c r="P127" s="51"/>
      <c r="Q127" s="51"/>
      <c r="R127" s="51"/>
      <c r="S127" s="51"/>
      <c r="T127" s="51"/>
      <c r="U127" s="51"/>
      <c r="V127" s="63"/>
      <c r="W127" s="63"/>
      <c r="X127" s="63"/>
      <c r="Y127" s="63"/>
      <c r="Z127" s="63"/>
      <c r="AA127" s="63"/>
      <c r="AB127" s="63"/>
      <c r="AC127" s="63"/>
      <c r="AD127" s="63"/>
    </row>
    <row r="128" spans="9:30" s="61" customFormat="1" ht="12">
      <c r="I128" s="61" t="s">
        <v>244</v>
      </c>
      <c r="J128" s="51" t="s">
        <v>62</v>
      </c>
      <c r="K128" s="63"/>
      <c r="L128" s="51"/>
      <c r="M128" s="51"/>
      <c r="N128" s="51"/>
      <c r="O128" s="51"/>
      <c r="P128" s="51"/>
      <c r="Q128" s="51"/>
      <c r="R128" s="51"/>
      <c r="S128" s="51"/>
      <c r="T128" s="51"/>
      <c r="U128" s="51"/>
      <c r="V128" s="63"/>
      <c r="W128" s="63"/>
      <c r="X128" s="63"/>
      <c r="Y128" s="63"/>
      <c r="Z128" s="63"/>
      <c r="AA128" s="63"/>
      <c r="AB128" s="63"/>
      <c r="AC128" s="63"/>
      <c r="AD128" s="63"/>
    </row>
    <row r="129" spans="7:30" s="51" customFormat="1" ht="12">
      <c r="G129" s="51" t="s">
        <v>171</v>
      </c>
      <c r="K129" s="49"/>
      <c r="V129" s="49"/>
      <c r="W129" s="49"/>
      <c r="X129" s="49"/>
      <c r="Y129" s="49"/>
      <c r="Z129" s="49"/>
      <c r="AA129" s="49"/>
      <c r="AB129" s="49"/>
      <c r="AC129" s="49"/>
      <c r="AD129" s="49"/>
    </row>
    <row r="130" spans="8:30" s="51" customFormat="1" ht="12">
      <c r="H130" s="51" t="s">
        <v>172</v>
      </c>
      <c r="K130" s="49"/>
      <c r="V130" s="49"/>
      <c r="W130" s="49"/>
      <c r="X130" s="49"/>
      <c r="Y130" s="49"/>
      <c r="Z130" s="49"/>
      <c r="AA130" s="49"/>
      <c r="AB130" s="49"/>
      <c r="AC130" s="49"/>
      <c r="AD130" s="49"/>
    </row>
    <row r="131" spans="8:30" s="51" customFormat="1" ht="12">
      <c r="H131" s="51" t="s">
        <v>173</v>
      </c>
      <c r="K131" s="49"/>
      <c r="V131" s="49"/>
      <c r="W131" s="49"/>
      <c r="X131" s="49"/>
      <c r="Y131" s="49"/>
      <c r="Z131" s="49"/>
      <c r="AA131" s="49"/>
      <c r="AB131" s="49"/>
      <c r="AC131" s="49"/>
      <c r="AD131" s="49"/>
    </row>
    <row r="132" spans="8:30" s="51" customFormat="1" ht="12">
      <c r="H132" s="51" t="s">
        <v>174</v>
      </c>
      <c r="K132" s="49"/>
      <c r="V132" s="49"/>
      <c r="W132" s="49"/>
      <c r="X132" s="49"/>
      <c r="Y132" s="49"/>
      <c r="Z132" s="49"/>
      <c r="AA132" s="49"/>
      <c r="AB132" s="49"/>
      <c r="AC132" s="49"/>
      <c r="AD132" s="49"/>
    </row>
    <row r="133" spans="8:30" s="51" customFormat="1" ht="12">
      <c r="H133" s="51" t="s">
        <v>175</v>
      </c>
      <c r="K133" s="49"/>
      <c r="V133" s="49"/>
      <c r="W133" s="49"/>
      <c r="X133" s="49"/>
      <c r="Y133" s="49"/>
      <c r="Z133" s="49"/>
      <c r="AA133" s="49"/>
      <c r="AB133" s="49"/>
      <c r="AC133" s="49"/>
      <c r="AD133" s="49"/>
    </row>
    <row r="134" spans="11:30" s="51" customFormat="1" ht="12">
      <c r="K134" s="49"/>
      <c r="V134" s="49"/>
      <c r="W134" s="49"/>
      <c r="X134" s="49"/>
      <c r="Y134" s="49"/>
      <c r="Z134" s="49"/>
      <c r="AA134" s="49"/>
      <c r="AB134" s="49"/>
      <c r="AC134" s="49"/>
      <c r="AD134" s="49"/>
    </row>
    <row r="135" spans="11:30" s="51" customFormat="1" ht="12">
      <c r="K135" s="49"/>
      <c r="V135" s="49"/>
      <c r="W135" s="49"/>
      <c r="X135" s="49"/>
      <c r="Y135" s="49"/>
      <c r="Z135" s="49"/>
      <c r="AA135" s="49"/>
      <c r="AB135" s="49"/>
      <c r="AC135" s="49"/>
      <c r="AD135" s="49"/>
    </row>
    <row r="136" spans="8:21" ht="16.5" customHeight="1">
      <c r="H136" s="51"/>
      <c r="I136" s="51"/>
      <c r="J136" s="51"/>
      <c r="L136" s="51"/>
      <c r="M136" s="51"/>
      <c r="N136" s="51"/>
      <c r="O136" s="51"/>
      <c r="P136" s="51"/>
      <c r="Q136" s="51"/>
      <c r="R136" s="51"/>
      <c r="S136" s="51"/>
      <c r="T136" s="51"/>
      <c r="U136" s="51"/>
    </row>
    <row r="137" spans="2:21" ht="12.75">
      <c r="B137" s="52"/>
      <c r="C137" s="52"/>
      <c r="D137" s="52"/>
      <c r="E137" s="52"/>
      <c r="F137" s="52"/>
      <c r="G137" s="52"/>
      <c r="H137" s="53"/>
      <c r="I137" s="53"/>
      <c r="J137" s="53"/>
      <c r="L137" s="379" t="s">
        <v>294</v>
      </c>
      <c r="M137" s="379"/>
      <c r="N137" s="379"/>
      <c r="O137" s="379"/>
      <c r="P137" s="379"/>
      <c r="Q137" s="379" t="s">
        <v>299</v>
      </c>
      <c r="R137" s="379"/>
      <c r="S137" s="379"/>
      <c r="T137" s="379"/>
      <c r="U137" s="379"/>
    </row>
    <row r="138" spans="8:21" ht="9.75" customHeight="1">
      <c r="H138" s="51"/>
      <c r="I138" s="51"/>
      <c r="J138" s="51"/>
      <c r="L138" s="42" t="s">
        <v>300</v>
      </c>
      <c r="M138" s="42" t="s">
        <v>301</v>
      </c>
      <c r="N138" s="42" t="s">
        <v>302</v>
      </c>
      <c r="O138" s="42" t="s">
        <v>303</v>
      </c>
      <c r="P138" s="42"/>
      <c r="Q138" s="42" t="s">
        <v>300</v>
      </c>
      <c r="R138" s="42" t="s">
        <v>301</v>
      </c>
      <c r="S138" s="42" t="s">
        <v>302</v>
      </c>
      <c r="T138" s="42" t="s">
        <v>303</v>
      </c>
      <c r="U138" s="42"/>
    </row>
    <row r="139" spans="2:21" ht="12.75">
      <c r="B139" s="49" t="s">
        <v>145</v>
      </c>
      <c r="H139" s="54"/>
      <c r="I139" s="54"/>
      <c r="J139" s="54"/>
      <c r="L139" s="42"/>
      <c r="M139" s="42"/>
      <c r="N139" s="42"/>
      <c r="O139" s="42"/>
      <c r="P139" s="42"/>
      <c r="Q139" s="42"/>
      <c r="R139" s="42"/>
      <c r="S139" s="42"/>
      <c r="T139" s="42"/>
      <c r="U139" s="42"/>
    </row>
    <row r="140" spans="2:21" ht="7.5" customHeight="1">
      <c r="B140" s="55"/>
      <c r="C140" s="55"/>
      <c r="D140" s="55"/>
      <c r="E140" s="55"/>
      <c r="F140" s="55"/>
      <c r="G140" s="55"/>
      <c r="H140" s="56"/>
      <c r="I140" s="56"/>
      <c r="J140" s="56"/>
      <c r="L140" s="55"/>
      <c r="M140" s="55"/>
      <c r="N140" s="55"/>
      <c r="O140" s="55"/>
      <c r="P140" s="55"/>
      <c r="Q140" s="55"/>
      <c r="R140" s="55"/>
      <c r="S140" s="55"/>
      <c r="T140" s="55"/>
      <c r="U140" s="55"/>
    </row>
    <row r="141" spans="8:21" ht="12">
      <c r="H141" s="51"/>
      <c r="I141" s="51"/>
      <c r="J141" s="51"/>
      <c r="L141" s="51"/>
      <c r="M141" s="51"/>
      <c r="N141" s="51"/>
      <c r="O141" s="51"/>
      <c r="P141" s="51"/>
      <c r="Q141" s="51"/>
      <c r="R141" s="51"/>
      <c r="S141" s="51"/>
      <c r="T141" s="51"/>
      <c r="U141" s="51"/>
    </row>
    <row r="142" spans="5:30" s="51" customFormat="1" ht="12">
      <c r="E142" s="51" t="s">
        <v>176</v>
      </c>
      <c r="F142" s="51" t="s">
        <v>177</v>
      </c>
      <c r="K142" s="49"/>
      <c r="V142" s="49"/>
      <c r="W142" s="49"/>
      <c r="X142" s="49"/>
      <c r="Y142" s="49"/>
      <c r="Z142" s="49"/>
      <c r="AA142" s="49"/>
      <c r="AB142" s="49"/>
      <c r="AC142" s="49"/>
      <c r="AD142" s="49"/>
    </row>
    <row r="143" spans="6:30" s="51" customFormat="1" ht="12">
      <c r="F143" s="51" t="s">
        <v>178</v>
      </c>
      <c r="K143" s="49"/>
      <c r="V143" s="49"/>
      <c r="W143" s="49"/>
      <c r="X143" s="49"/>
      <c r="Y143" s="49"/>
      <c r="Z143" s="49"/>
      <c r="AA143" s="49"/>
      <c r="AB143" s="49"/>
      <c r="AC143" s="49"/>
      <c r="AD143" s="49"/>
    </row>
    <row r="144" spans="7:30" s="51" customFormat="1" ht="12">
      <c r="G144" s="51" t="s">
        <v>179</v>
      </c>
      <c r="K144" s="49"/>
      <c r="V144" s="49"/>
      <c r="W144" s="49"/>
      <c r="X144" s="49"/>
      <c r="Y144" s="49"/>
      <c r="Z144" s="49"/>
      <c r="AA144" s="49"/>
      <c r="AB144" s="49"/>
      <c r="AC144" s="49"/>
      <c r="AD144" s="49"/>
    </row>
    <row r="145" spans="8:30" s="51" customFormat="1" ht="12">
      <c r="H145" s="51" t="s">
        <v>180</v>
      </c>
      <c r="K145" s="49"/>
      <c r="V145" s="49"/>
      <c r="W145" s="49"/>
      <c r="X145" s="49"/>
      <c r="Y145" s="49"/>
      <c r="Z145" s="49"/>
      <c r="AA145" s="49"/>
      <c r="AB145" s="49"/>
      <c r="AC145" s="49"/>
      <c r="AD145" s="49"/>
    </row>
    <row r="146" spans="8:30" s="51" customFormat="1" ht="12">
      <c r="H146" s="51" t="s">
        <v>181</v>
      </c>
      <c r="K146" s="49"/>
      <c r="V146" s="49"/>
      <c r="W146" s="49"/>
      <c r="X146" s="49"/>
      <c r="Y146" s="49"/>
      <c r="Z146" s="49"/>
      <c r="AA146" s="49"/>
      <c r="AB146" s="49"/>
      <c r="AC146" s="49"/>
      <c r="AD146" s="49"/>
    </row>
    <row r="147" spans="7:30" s="51" customFormat="1" ht="12">
      <c r="G147" s="51" t="s">
        <v>182</v>
      </c>
      <c r="K147" s="49"/>
      <c r="V147" s="49"/>
      <c r="W147" s="49"/>
      <c r="X147" s="49"/>
      <c r="Y147" s="49"/>
      <c r="Z147" s="49"/>
      <c r="AA147" s="49"/>
      <c r="AB147" s="49"/>
      <c r="AC147" s="49"/>
      <c r="AD147" s="49"/>
    </row>
    <row r="148" spans="8:30" s="51" customFormat="1" ht="12">
      <c r="H148" s="51" t="s">
        <v>183</v>
      </c>
      <c r="K148" s="49"/>
      <c r="V148" s="49"/>
      <c r="W148" s="49"/>
      <c r="X148" s="49"/>
      <c r="Y148" s="49"/>
      <c r="Z148" s="49"/>
      <c r="AA148" s="49"/>
      <c r="AB148" s="49"/>
      <c r="AC148" s="49"/>
      <c r="AD148" s="49"/>
    </row>
    <row r="149" spans="8:30" s="51" customFormat="1" ht="12">
      <c r="H149" s="51" t="s">
        <v>184</v>
      </c>
      <c r="K149" s="49"/>
      <c r="V149" s="49"/>
      <c r="W149" s="49"/>
      <c r="X149" s="49"/>
      <c r="Y149" s="49"/>
      <c r="Z149" s="49"/>
      <c r="AA149" s="49"/>
      <c r="AB149" s="49"/>
      <c r="AC149" s="49"/>
      <c r="AD149" s="49"/>
    </row>
    <row r="150" spans="9:30" s="51" customFormat="1" ht="12">
      <c r="I150" s="51" t="s">
        <v>245</v>
      </c>
      <c r="J150" s="51" t="s">
        <v>61</v>
      </c>
      <c r="K150" s="49"/>
      <c r="V150" s="49"/>
      <c r="W150" s="49"/>
      <c r="X150" s="49"/>
      <c r="Y150" s="49"/>
      <c r="Z150" s="49"/>
      <c r="AA150" s="49"/>
      <c r="AB150" s="49"/>
      <c r="AC150" s="49"/>
      <c r="AD150" s="49"/>
    </row>
    <row r="151" spans="9:30" s="51" customFormat="1" ht="12">
      <c r="I151" s="51" t="s">
        <v>246</v>
      </c>
      <c r="J151" s="51" t="s">
        <v>62</v>
      </c>
      <c r="K151" s="49"/>
      <c r="V151" s="49"/>
      <c r="W151" s="49"/>
      <c r="X151" s="49"/>
      <c r="Y151" s="49"/>
      <c r="Z151" s="49"/>
      <c r="AA151" s="49"/>
      <c r="AB151" s="49"/>
      <c r="AC151" s="49"/>
      <c r="AD151" s="49"/>
    </row>
    <row r="152" spans="6:30" s="51" customFormat="1" ht="12">
      <c r="F152" s="51" t="s">
        <v>187</v>
      </c>
      <c r="K152" s="49"/>
      <c r="V152" s="49"/>
      <c r="W152" s="49"/>
      <c r="X152" s="49"/>
      <c r="Y152" s="49"/>
      <c r="Z152" s="49"/>
      <c r="AA152" s="49"/>
      <c r="AB152" s="49"/>
      <c r="AC152" s="49"/>
      <c r="AD152" s="49"/>
    </row>
    <row r="153" spans="7:30" s="51" customFormat="1" ht="12">
      <c r="G153" s="51" t="s">
        <v>188</v>
      </c>
      <c r="K153" s="49"/>
      <c r="V153" s="49"/>
      <c r="W153" s="49"/>
      <c r="X153" s="49"/>
      <c r="Y153" s="49"/>
      <c r="Z153" s="49"/>
      <c r="AA153" s="49"/>
      <c r="AB153" s="49"/>
      <c r="AC153" s="49"/>
      <c r="AD153" s="49"/>
    </row>
    <row r="154" spans="8:30" s="51" customFormat="1" ht="12">
      <c r="H154" s="51" t="s">
        <v>247</v>
      </c>
      <c r="K154" s="49"/>
      <c r="V154" s="49"/>
      <c r="W154" s="49"/>
      <c r="X154" s="49"/>
      <c r="Y154" s="49"/>
      <c r="Z154" s="49"/>
      <c r="AA154" s="49"/>
      <c r="AB154" s="49"/>
      <c r="AC154" s="49"/>
      <c r="AD154" s="49"/>
    </row>
    <row r="155" spans="8:30" s="51" customFormat="1" ht="12">
      <c r="H155" s="51" t="s">
        <v>248</v>
      </c>
      <c r="K155" s="49"/>
      <c r="V155" s="49"/>
      <c r="W155" s="49"/>
      <c r="X155" s="49"/>
      <c r="Y155" s="49"/>
      <c r="Z155" s="49"/>
      <c r="AA155" s="49"/>
      <c r="AB155" s="49"/>
      <c r="AC155" s="49"/>
      <c r="AD155" s="49"/>
    </row>
    <row r="156" spans="8:30" s="51" customFormat="1" ht="12">
      <c r="H156" s="51" t="s">
        <v>249</v>
      </c>
      <c r="K156" s="49"/>
      <c r="V156" s="49"/>
      <c r="W156" s="49"/>
      <c r="X156" s="49"/>
      <c r="Y156" s="49"/>
      <c r="Z156" s="49"/>
      <c r="AA156" s="49"/>
      <c r="AB156" s="49"/>
      <c r="AC156" s="49"/>
      <c r="AD156" s="49"/>
    </row>
    <row r="157" spans="7:30" s="51" customFormat="1" ht="12">
      <c r="G157" s="51" t="s">
        <v>191</v>
      </c>
      <c r="K157" s="49"/>
      <c r="V157" s="49"/>
      <c r="W157" s="49"/>
      <c r="X157" s="49"/>
      <c r="Y157" s="49"/>
      <c r="Z157" s="49"/>
      <c r="AA157" s="49"/>
      <c r="AB157" s="49"/>
      <c r="AC157" s="49"/>
      <c r="AD157" s="49"/>
    </row>
    <row r="158" spans="8:30" s="51" customFormat="1" ht="12">
      <c r="H158" s="51" t="s">
        <v>192</v>
      </c>
      <c r="K158" s="49"/>
      <c r="V158" s="49"/>
      <c r="W158" s="49"/>
      <c r="X158" s="49"/>
      <c r="Y158" s="49"/>
      <c r="Z158" s="49"/>
      <c r="AA158" s="49"/>
      <c r="AB158" s="49"/>
      <c r="AC158" s="49"/>
      <c r="AD158" s="49"/>
    </row>
    <row r="159" spans="8:30" s="51" customFormat="1" ht="12">
      <c r="H159" s="51" t="s">
        <v>193</v>
      </c>
      <c r="K159" s="49"/>
      <c r="V159" s="49"/>
      <c r="W159" s="49"/>
      <c r="X159" s="49"/>
      <c r="Y159" s="49"/>
      <c r="Z159" s="49"/>
      <c r="AA159" s="49"/>
      <c r="AB159" s="49"/>
      <c r="AC159" s="49"/>
      <c r="AD159" s="49"/>
    </row>
    <row r="160" spans="7:30" s="51" customFormat="1" ht="12">
      <c r="G160" s="51" t="s">
        <v>194</v>
      </c>
      <c r="K160" s="49"/>
      <c r="V160" s="49"/>
      <c r="W160" s="49"/>
      <c r="X160" s="49"/>
      <c r="Y160" s="49"/>
      <c r="Z160" s="49"/>
      <c r="AA160" s="49"/>
      <c r="AB160" s="49"/>
      <c r="AC160" s="49"/>
      <c r="AD160" s="49"/>
    </row>
    <row r="161" spans="8:30" s="51" customFormat="1" ht="12">
      <c r="H161" s="51" t="s">
        <v>195</v>
      </c>
      <c r="K161" s="49"/>
      <c r="V161" s="49"/>
      <c r="W161" s="49"/>
      <c r="X161" s="49"/>
      <c r="Y161" s="49"/>
      <c r="Z161" s="49"/>
      <c r="AA161" s="49"/>
      <c r="AB161" s="49"/>
      <c r="AC161" s="49"/>
      <c r="AD161" s="49"/>
    </row>
    <row r="162" spans="8:30" s="51" customFormat="1" ht="12">
      <c r="H162" s="51" t="s">
        <v>196</v>
      </c>
      <c r="K162" s="49"/>
      <c r="V162" s="49"/>
      <c r="W162" s="49"/>
      <c r="X162" s="49"/>
      <c r="Y162" s="49"/>
      <c r="Z162" s="49"/>
      <c r="AA162" s="49"/>
      <c r="AB162" s="49"/>
      <c r="AC162" s="49"/>
      <c r="AD162" s="49"/>
    </row>
    <row r="163" spans="7:30" s="51" customFormat="1" ht="12">
      <c r="G163" s="51" t="s">
        <v>197</v>
      </c>
      <c r="K163" s="49"/>
      <c r="V163" s="49"/>
      <c r="W163" s="49"/>
      <c r="X163" s="49"/>
      <c r="Y163" s="49"/>
      <c r="Z163" s="49"/>
      <c r="AA163" s="49"/>
      <c r="AB163" s="49"/>
      <c r="AC163" s="49"/>
      <c r="AD163" s="49"/>
    </row>
    <row r="164" spans="8:30" s="51" customFormat="1" ht="12">
      <c r="H164" s="51" t="s">
        <v>198</v>
      </c>
      <c r="K164" s="49"/>
      <c r="V164" s="49"/>
      <c r="W164" s="49"/>
      <c r="X164" s="49"/>
      <c r="Y164" s="49"/>
      <c r="Z164" s="49"/>
      <c r="AA164" s="49"/>
      <c r="AB164" s="49"/>
      <c r="AC164" s="49"/>
      <c r="AD164" s="49"/>
    </row>
    <row r="165" spans="9:30" s="51" customFormat="1" ht="12">
      <c r="I165" s="51" t="s">
        <v>250</v>
      </c>
      <c r="J165" s="51" t="s">
        <v>61</v>
      </c>
      <c r="K165" s="49"/>
      <c r="V165" s="49"/>
      <c r="W165" s="49"/>
      <c r="X165" s="49"/>
      <c r="Y165" s="49"/>
      <c r="Z165" s="49"/>
      <c r="AA165" s="49"/>
      <c r="AB165" s="49"/>
      <c r="AC165" s="49"/>
      <c r="AD165" s="49"/>
    </row>
    <row r="166" spans="9:30" s="51" customFormat="1" ht="12">
      <c r="I166" s="51" t="s">
        <v>251</v>
      </c>
      <c r="J166" s="51" t="s">
        <v>62</v>
      </c>
      <c r="K166" s="49"/>
      <c r="V166" s="49"/>
      <c r="W166" s="49"/>
      <c r="X166" s="49"/>
      <c r="Y166" s="49"/>
      <c r="Z166" s="49"/>
      <c r="AA166" s="49"/>
      <c r="AB166" s="49"/>
      <c r="AC166" s="49"/>
      <c r="AD166" s="49"/>
    </row>
    <row r="167" spans="8:30" s="51" customFormat="1" ht="12">
      <c r="H167" s="51" t="s">
        <v>199</v>
      </c>
      <c r="K167" s="49"/>
      <c r="V167" s="49"/>
      <c r="W167" s="49"/>
      <c r="X167" s="49"/>
      <c r="Y167" s="49"/>
      <c r="Z167" s="49"/>
      <c r="AA167" s="49"/>
      <c r="AB167" s="49"/>
      <c r="AC167" s="49"/>
      <c r="AD167" s="49"/>
    </row>
    <row r="168" spans="9:30" s="51" customFormat="1" ht="12">
      <c r="I168" s="51" t="s">
        <v>252</v>
      </c>
      <c r="J168" s="51" t="s">
        <v>61</v>
      </c>
      <c r="K168" s="49"/>
      <c r="V168" s="49"/>
      <c r="W168" s="49"/>
      <c r="X168" s="49"/>
      <c r="Y168" s="49"/>
      <c r="Z168" s="49"/>
      <c r="AA168" s="49"/>
      <c r="AB168" s="49"/>
      <c r="AC168" s="49"/>
      <c r="AD168" s="49"/>
    </row>
    <row r="169" spans="9:30" s="51" customFormat="1" ht="12">
      <c r="I169" s="51" t="s">
        <v>253</v>
      </c>
      <c r="J169" s="51" t="s">
        <v>62</v>
      </c>
      <c r="K169" s="49"/>
      <c r="V169" s="49"/>
      <c r="W169" s="49"/>
      <c r="X169" s="49"/>
      <c r="Y169" s="49"/>
      <c r="Z169" s="49"/>
      <c r="AA169" s="49"/>
      <c r="AB169" s="49"/>
      <c r="AC169" s="49"/>
      <c r="AD169" s="49"/>
    </row>
    <row r="170" spans="6:30" s="51" customFormat="1" ht="12">
      <c r="F170" s="51" t="s">
        <v>200</v>
      </c>
      <c r="K170" s="49"/>
      <c r="V170" s="49"/>
      <c r="W170" s="49"/>
      <c r="X170" s="49"/>
      <c r="Y170" s="49"/>
      <c r="Z170" s="49"/>
      <c r="AA170" s="49"/>
      <c r="AB170" s="49"/>
      <c r="AC170" s="49"/>
      <c r="AD170" s="49"/>
    </row>
    <row r="171" spans="7:30" s="51" customFormat="1" ht="12">
      <c r="G171" s="51" t="s">
        <v>201</v>
      </c>
      <c r="K171" s="49"/>
      <c r="V171" s="49"/>
      <c r="W171" s="49"/>
      <c r="X171" s="49"/>
      <c r="Y171" s="49"/>
      <c r="Z171" s="49"/>
      <c r="AA171" s="49"/>
      <c r="AB171" s="49"/>
      <c r="AC171" s="49"/>
      <c r="AD171" s="49"/>
    </row>
    <row r="172" spans="7:30" s="51" customFormat="1" ht="12">
      <c r="G172" s="51" t="s">
        <v>254</v>
      </c>
      <c r="K172" s="49"/>
      <c r="V172" s="49"/>
      <c r="W172" s="49"/>
      <c r="X172" s="49"/>
      <c r="Y172" s="49"/>
      <c r="Z172" s="49"/>
      <c r="AA172" s="49"/>
      <c r="AB172" s="49"/>
      <c r="AC172" s="49"/>
      <c r="AD172" s="49"/>
    </row>
    <row r="173" spans="6:30" s="51" customFormat="1" ht="12">
      <c r="F173" s="51" t="s">
        <v>255</v>
      </c>
      <c r="G173" s="51" t="s">
        <v>25</v>
      </c>
      <c r="K173" s="49"/>
      <c r="V173" s="49"/>
      <c r="W173" s="49"/>
      <c r="X173" s="49"/>
      <c r="Y173" s="49"/>
      <c r="Z173" s="49"/>
      <c r="AA173" s="49"/>
      <c r="AB173" s="49"/>
      <c r="AC173" s="49"/>
      <c r="AD173" s="49"/>
    </row>
    <row r="174" spans="7:30" s="51" customFormat="1" ht="12">
      <c r="G174" s="51" t="s">
        <v>208</v>
      </c>
      <c r="K174" s="49"/>
      <c r="V174" s="49"/>
      <c r="W174" s="49"/>
      <c r="X174" s="49"/>
      <c r="Y174" s="49"/>
      <c r="Z174" s="49"/>
      <c r="AA174" s="49"/>
      <c r="AB174" s="49"/>
      <c r="AC174" s="49"/>
      <c r="AD174" s="49"/>
    </row>
    <row r="175" spans="8:30" s="51" customFormat="1" ht="12">
      <c r="H175" s="51" t="s">
        <v>209</v>
      </c>
      <c r="K175" s="49"/>
      <c r="V175" s="49"/>
      <c r="W175" s="49"/>
      <c r="X175" s="49"/>
      <c r="Y175" s="49"/>
      <c r="Z175" s="49"/>
      <c r="AA175" s="49"/>
      <c r="AB175" s="49"/>
      <c r="AC175" s="49"/>
      <c r="AD175" s="49"/>
    </row>
    <row r="176" spans="8:30" s="51" customFormat="1" ht="12">
      <c r="H176" s="51" t="s">
        <v>210</v>
      </c>
      <c r="K176" s="49"/>
      <c r="V176" s="49"/>
      <c r="W176" s="49"/>
      <c r="X176" s="49"/>
      <c r="Y176" s="49"/>
      <c r="Z176" s="49"/>
      <c r="AA176" s="49"/>
      <c r="AB176" s="49"/>
      <c r="AC176" s="49"/>
      <c r="AD176" s="49"/>
    </row>
    <row r="177" spans="7:30" s="51" customFormat="1" ht="12">
      <c r="G177" s="51" t="s">
        <v>211</v>
      </c>
      <c r="K177" s="49"/>
      <c r="V177" s="49"/>
      <c r="W177" s="49"/>
      <c r="X177" s="49"/>
      <c r="Y177" s="49"/>
      <c r="Z177" s="49"/>
      <c r="AA177" s="49"/>
      <c r="AB177" s="49"/>
      <c r="AC177" s="49"/>
      <c r="AD177" s="49"/>
    </row>
    <row r="178" spans="8:30" s="51" customFormat="1" ht="12">
      <c r="H178" s="51" t="s">
        <v>212</v>
      </c>
      <c r="K178" s="49"/>
      <c r="V178" s="49"/>
      <c r="W178" s="49"/>
      <c r="X178" s="49"/>
      <c r="Y178" s="49"/>
      <c r="Z178" s="49"/>
      <c r="AA178" s="49"/>
      <c r="AB178" s="49"/>
      <c r="AC178" s="49"/>
      <c r="AD178" s="49"/>
    </row>
    <row r="179" spans="8:30" s="51" customFormat="1" ht="12">
      <c r="H179" s="51" t="s">
        <v>213</v>
      </c>
      <c r="K179" s="49"/>
      <c r="V179" s="49"/>
      <c r="W179" s="49"/>
      <c r="X179" s="49"/>
      <c r="Y179" s="49"/>
      <c r="Z179" s="49"/>
      <c r="AA179" s="49"/>
      <c r="AB179" s="49"/>
      <c r="AC179" s="49"/>
      <c r="AD179" s="49"/>
    </row>
    <row r="180" spans="7:30" s="51" customFormat="1" ht="12">
      <c r="G180" s="51" t="s">
        <v>214</v>
      </c>
      <c r="K180" s="49"/>
      <c r="V180" s="49"/>
      <c r="W180" s="49"/>
      <c r="X180" s="49"/>
      <c r="Y180" s="49"/>
      <c r="Z180" s="49"/>
      <c r="AA180" s="49"/>
      <c r="AB180" s="49"/>
      <c r="AC180" s="49"/>
      <c r="AD180" s="49"/>
    </row>
    <row r="181" spans="8:30" s="51" customFormat="1" ht="12">
      <c r="H181" s="51" t="s">
        <v>215</v>
      </c>
      <c r="K181" s="49"/>
      <c r="V181" s="49"/>
      <c r="W181" s="49"/>
      <c r="X181" s="49"/>
      <c r="Y181" s="49"/>
      <c r="Z181" s="49"/>
      <c r="AA181" s="49"/>
      <c r="AB181" s="49"/>
      <c r="AC181" s="49"/>
      <c r="AD181" s="49"/>
    </row>
    <row r="182" spans="8:30" s="51" customFormat="1" ht="12">
      <c r="H182" s="51" t="s">
        <v>216</v>
      </c>
      <c r="K182" s="49"/>
      <c r="V182" s="49"/>
      <c r="W182" s="49"/>
      <c r="X182" s="49"/>
      <c r="Y182" s="49"/>
      <c r="Z182" s="49"/>
      <c r="AA182" s="49"/>
      <c r="AB182" s="49"/>
      <c r="AC182" s="49"/>
      <c r="AD182" s="49"/>
    </row>
    <row r="183" spans="7:30" s="51" customFormat="1" ht="12">
      <c r="G183" s="51" t="s">
        <v>217</v>
      </c>
      <c r="K183" s="49"/>
      <c r="V183" s="49"/>
      <c r="W183" s="49"/>
      <c r="X183" s="49"/>
      <c r="Y183" s="49"/>
      <c r="Z183" s="49"/>
      <c r="AA183" s="49"/>
      <c r="AB183" s="49"/>
      <c r="AC183" s="49"/>
      <c r="AD183" s="49"/>
    </row>
    <row r="184" spans="8:30" s="51" customFormat="1" ht="12">
      <c r="H184" s="51" t="s">
        <v>218</v>
      </c>
      <c r="K184" s="49"/>
      <c r="V184" s="49"/>
      <c r="W184" s="49"/>
      <c r="X184" s="49"/>
      <c r="Y184" s="49"/>
      <c r="Z184" s="49"/>
      <c r="AA184" s="49"/>
      <c r="AB184" s="49"/>
      <c r="AC184" s="49"/>
      <c r="AD184" s="49"/>
    </row>
    <row r="185" spans="8:30" s="51" customFormat="1" ht="12">
      <c r="H185" s="51" t="s">
        <v>219</v>
      </c>
      <c r="K185" s="49"/>
      <c r="V185" s="49"/>
      <c r="W185" s="49"/>
      <c r="X185" s="49"/>
      <c r="Y185" s="49"/>
      <c r="Z185" s="49"/>
      <c r="AA185" s="49"/>
      <c r="AB185" s="49"/>
      <c r="AC185" s="49"/>
      <c r="AD185" s="49"/>
    </row>
    <row r="186" spans="11:30" s="51" customFormat="1" ht="12">
      <c r="K186" s="49"/>
      <c r="V186" s="49"/>
      <c r="W186" s="49"/>
      <c r="X186" s="49"/>
      <c r="Y186" s="49"/>
      <c r="Z186" s="49"/>
      <c r="AA186" s="49"/>
      <c r="AB186" s="49"/>
      <c r="AC186" s="49"/>
      <c r="AD186" s="49"/>
    </row>
    <row r="194" spans="11:30" s="61" customFormat="1" ht="12">
      <c r="K194" s="63"/>
      <c r="V194" s="63"/>
      <c r="W194" s="63"/>
      <c r="X194" s="63"/>
      <c r="Y194" s="63"/>
      <c r="Z194" s="63"/>
      <c r="AA194" s="63"/>
      <c r="AB194" s="63"/>
      <c r="AC194" s="63"/>
      <c r="AD194" s="63"/>
    </row>
    <row r="195" spans="11:30" s="51" customFormat="1" ht="12">
      <c r="K195" s="49"/>
      <c r="V195" s="49"/>
      <c r="W195" s="49"/>
      <c r="X195" s="49"/>
      <c r="Y195" s="49"/>
      <c r="Z195" s="49"/>
      <c r="AA195" s="49"/>
      <c r="AB195" s="49"/>
      <c r="AC195" s="49"/>
      <c r="AD195" s="49"/>
    </row>
    <row r="196" spans="11:30" s="51" customFormat="1" ht="12">
      <c r="K196" s="49"/>
      <c r="V196" s="49"/>
      <c r="W196" s="49"/>
      <c r="X196" s="49"/>
      <c r="Y196" s="49"/>
      <c r="Z196" s="49"/>
      <c r="AA196" s="49"/>
      <c r="AB196" s="49"/>
      <c r="AC196" s="49"/>
      <c r="AD196" s="49"/>
    </row>
    <row r="197" spans="11:30" s="51" customFormat="1" ht="12">
      <c r="K197" s="49"/>
      <c r="V197" s="49"/>
      <c r="W197" s="49"/>
      <c r="X197" s="49"/>
      <c r="Y197" s="49"/>
      <c r="Z197" s="49"/>
      <c r="AA197" s="49"/>
      <c r="AB197" s="49"/>
      <c r="AC197" s="49"/>
      <c r="AD197" s="49"/>
    </row>
    <row r="198" spans="11:30" s="51" customFormat="1" ht="12">
      <c r="K198" s="49"/>
      <c r="V198" s="49"/>
      <c r="W198" s="49"/>
      <c r="X198" s="49"/>
      <c r="Y198" s="49"/>
      <c r="Z198" s="49"/>
      <c r="AA198" s="49"/>
      <c r="AB198" s="49"/>
      <c r="AC198" s="49"/>
      <c r="AD198" s="49"/>
    </row>
    <row r="199" spans="11:30" s="51" customFormat="1" ht="12">
      <c r="K199" s="49"/>
      <c r="V199" s="49"/>
      <c r="W199" s="49"/>
      <c r="X199" s="49"/>
      <c r="Y199" s="49"/>
      <c r="Z199" s="49"/>
      <c r="AA199" s="49"/>
      <c r="AB199" s="49"/>
      <c r="AC199" s="49"/>
      <c r="AD199" s="49"/>
    </row>
    <row r="200" spans="11:30" s="51" customFormat="1" ht="12">
      <c r="K200" s="49"/>
      <c r="L200" s="49"/>
      <c r="M200" s="49"/>
      <c r="N200" s="49"/>
      <c r="O200" s="49"/>
      <c r="P200" s="49"/>
      <c r="Q200" s="49"/>
      <c r="R200" s="49"/>
      <c r="S200" s="49"/>
      <c r="T200" s="49"/>
      <c r="U200" s="49"/>
      <c r="V200" s="49"/>
      <c r="W200" s="49"/>
      <c r="X200" s="49"/>
      <c r="Y200" s="49"/>
      <c r="Z200" s="49"/>
      <c r="AA200" s="49"/>
      <c r="AB200" s="49"/>
      <c r="AC200" s="49"/>
      <c r="AD200" s="49"/>
    </row>
    <row r="201" spans="11:30" s="51" customFormat="1" ht="12">
      <c r="K201" s="49"/>
      <c r="L201" s="49"/>
      <c r="M201" s="49"/>
      <c r="N201" s="49"/>
      <c r="O201" s="49"/>
      <c r="P201" s="49"/>
      <c r="Q201" s="49"/>
      <c r="R201" s="49"/>
      <c r="S201" s="49"/>
      <c r="T201" s="49"/>
      <c r="U201" s="49"/>
      <c r="V201" s="49"/>
      <c r="W201" s="49"/>
      <c r="X201" s="49"/>
      <c r="Y201" s="49"/>
      <c r="Z201" s="49"/>
      <c r="AA201" s="49"/>
      <c r="AB201" s="49"/>
      <c r="AC201" s="49"/>
      <c r="AD201" s="49"/>
    </row>
    <row r="202" spans="11:30" s="51" customFormat="1" ht="12">
      <c r="K202" s="49"/>
      <c r="L202" s="49"/>
      <c r="M202" s="49"/>
      <c r="N202" s="49"/>
      <c r="O202" s="49"/>
      <c r="P202" s="49"/>
      <c r="Q202" s="49"/>
      <c r="R202" s="49"/>
      <c r="S202" s="49"/>
      <c r="T202" s="49"/>
      <c r="U202" s="49"/>
      <c r="V202" s="49"/>
      <c r="W202" s="49"/>
      <c r="X202" s="49"/>
      <c r="Y202" s="49"/>
      <c r="Z202" s="49"/>
      <c r="AA202" s="49"/>
      <c r="AB202" s="49"/>
      <c r="AC202" s="49"/>
      <c r="AD202" s="49"/>
    </row>
  </sheetData>
  <mergeCells count="10">
    <mergeCell ref="L6:P6"/>
    <mergeCell ref="Q6:U6"/>
    <mergeCell ref="A1:U1"/>
    <mergeCell ref="B4:U4"/>
    <mergeCell ref="L137:P137"/>
    <mergeCell ref="Q137:U137"/>
    <mergeCell ref="L43:P43"/>
    <mergeCell ref="Q43:U43"/>
    <mergeCell ref="L102:P102"/>
    <mergeCell ref="Q102:U102"/>
  </mergeCells>
  <printOptions/>
  <pageMargins left="0.46" right="0.75" top="0.26" bottom="1" header="0" footer="0"/>
  <pageSetup horizontalDpi="300" verticalDpi="300" orientation="landscape" scale="70" r:id="rId1"/>
  <rowBreaks count="4" manualBreakCount="4">
    <brk id="40" max="49" man="1"/>
    <brk id="100" max="255" man="1"/>
    <brk id="135" max="255" man="1"/>
    <brk id="186" max="255" man="1"/>
  </rowBreaks>
</worksheet>
</file>

<file path=xl/worksheets/sheet22.xml><?xml version="1.0" encoding="utf-8"?>
<worksheet xmlns="http://schemas.openxmlformats.org/spreadsheetml/2006/main" xmlns:r="http://schemas.openxmlformats.org/officeDocument/2006/relationships">
  <dimension ref="A1:R24"/>
  <sheetViews>
    <sheetView zoomScale="75" zoomScaleNormal="75" zoomScaleSheetLayoutView="75" workbookViewId="0" topLeftCell="A1">
      <pane xSplit="5220" topLeftCell="M1" activePane="topRight" state="split"/>
      <selection pane="topLeft" activeCell="N27" sqref="N27"/>
      <selection pane="topRight" activeCell="N27" sqref="N27"/>
    </sheetView>
  </sheetViews>
  <sheetFormatPr defaultColWidth="11.421875" defaultRowHeight="12.75"/>
  <cols>
    <col min="1" max="7" width="0.42578125" style="39" customWidth="1"/>
    <col min="8" max="8" width="35.00390625" style="39" customWidth="1"/>
    <col min="9" max="9" width="11.7109375" style="39" customWidth="1"/>
    <col min="10" max="10" width="12.140625" style="39" customWidth="1"/>
    <col min="11" max="11" width="12.57421875" style="39" customWidth="1"/>
    <col min="12" max="12" width="13.00390625" style="39" customWidth="1"/>
    <col min="13" max="13" width="14.421875" style="39" customWidth="1"/>
    <col min="14" max="14" width="11.7109375" style="39" customWidth="1"/>
    <col min="15" max="15" width="12.140625" style="39" customWidth="1"/>
    <col min="16" max="16" width="12.57421875" style="39" customWidth="1"/>
    <col min="17" max="17" width="13.00390625" style="39" customWidth="1"/>
    <col min="18" max="18" width="10.57421875" style="39" customWidth="1"/>
    <col min="19" max="16384" width="3.00390625" style="39" customWidth="1"/>
  </cols>
  <sheetData>
    <row r="1" spans="1:18" s="37" customFormat="1" ht="12.75">
      <c r="A1" s="118" t="s">
        <v>440</v>
      </c>
      <c r="B1" s="118"/>
      <c r="C1" s="118"/>
      <c r="D1" s="118"/>
      <c r="E1" s="118"/>
      <c r="F1" s="118"/>
      <c r="G1" s="118"/>
      <c r="H1" s="118"/>
      <c r="I1" s="118"/>
      <c r="J1" s="118"/>
      <c r="K1" s="118"/>
      <c r="L1" s="118"/>
      <c r="M1" s="118"/>
      <c r="N1" s="118"/>
      <c r="O1" s="118"/>
      <c r="P1" s="118"/>
      <c r="Q1" s="118"/>
      <c r="R1" s="118"/>
    </row>
    <row r="2" spans="1:18" s="37" customFormat="1" ht="13.5" customHeight="1">
      <c r="A2" s="118" t="s">
        <v>144</v>
      </c>
      <c r="B2" s="118"/>
      <c r="C2" s="118"/>
      <c r="D2" s="118"/>
      <c r="E2" s="118"/>
      <c r="F2" s="118"/>
      <c r="G2" s="118"/>
      <c r="H2" s="118"/>
      <c r="I2" s="118"/>
      <c r="J2" s="118"/>
      <c r="K2" s="118"/>
      <c r="L2" s="118"/>
      <c r="M2" s="118"/>
      <c r="N2" s="118"/>
      <c r="O2" s="118"/>
      <c r="P2" s="118"/>
      <c r="Q2" s="118"/>
      <c r="R2" s="118"/>
    </row>
    <row r="3" spans="6:18" s="37" customFormat="1" ht="13.5" customHeight="1">
      <c r="F3" s="38"/>
      <c r="G3" s="38"/>
      <c r="H3" s="38"/>
      <c r="I3" s="38"/>
      <c r="J3" s="38"/>
      <c r="K3" s="38"/>
      <c r="L3" s="38"/>
      <c r="M3" s="38"/>
      <c r="N3" s="38"/>
      <c r="O3" s="38"/>
      <c r="P3" s="38"/>
      <c r="Q3" s="38"/>
      <c r="R3" s="38"/>
    </row>
    <row r="4" spans="9:13" ht="13.5" thickBot="1">
      <c r="I4" s="41"/>
      <c r="J4" s="41"/>
      <c r="K4" s="41"/>
      <c r="L4" s="41"/>
      <c r="M4" s="43"/>
    </row>
    <row r="5" spans="1:18" ht="12.75">
      <c r="A5" s="40"/>
      <c r="B5" s="40"/>
      <c r="C5" s="40"/>
      <c r="D5" s="40"/>
      <c r="E5" s="40"/>
      <c r="F5" s="40"/>
      <c r="G5" s="40"/>
      <c r="H5" s="40"/>
      <c r="I5" s="400" t="s">
        <v>364</v>
      </c>
      <c r="J5" s="400"/>
      <c r="K5" s="400"/>
      <c r="L5" s="400"/>
      <c r="M5" s="401"/>
      <c r="N5" s="119" t="s">
        <v>435</v>
      </c>
      <c r="O5" s="119"/>
      <c r="P5" s="119"/>
      <c r="Q5" s="119"/>
      <c r="R5" s="120"/>
    </row>
    <row r="6" spans="1:18" ht="12.75">
      <c r="A6" s="41"/>
      <c r="B6" s="41"/>
      <c r="C6" s="41" t="s">
        <v>142</v>
      </c>
      <c r="D6" s="41"/>
      <c r="E6" s="41"/>
      <c r="F6" s="41"/>
      <c r="G6" s="41"/>
      <c r="H6" s="41"/>
      <c r="I6" s="42" t="s">
        <v>304</v>
      </c>
      <c r="J6" s="42" t="s">
        <v>305</v>
      </c>
      <c r="K6" s="42" t="s">
        <v>306</v>
      </c>
      <c r="L6" s="42" t="s">
        <v>318</v>
      </c>
      <c r="M6" s="106" t="s">
        <v>441</v>
      </c>
      <c r="N6" s="42" t="s">
        <v>304</v>
      </c>
      <c r="O6" s="42" t="s">
        <v>305</v>
      </c>
      <c r="P6" s="42" t="s">
        <v>306</v>
      </c>
      <c r="Q6" s="42" t="s">
        <v>318</v>
      </c>
      <c r="R6" s="106" t="s">
        <v>442</v>
      </c>
    </row>
    <row r="7" spans="1:18" ht="13.5" thickBot="1">
      <c r="A7" s="43"/>
      <c r="B7" s="43"/>
      <c r="C7" s="43"/>
      <c r="D7" s="43"/>
      <c r="E7" s="43"/>
      <c r="F7" s="43"/>
      <c r="G7" s="43"/>
      <c r="H7" s="44"/>
      <c r="I7" s="44"/>
      <c r="J7" s="44"/>
      <c r="K7" s="44"/>
      <c r="L7" s="44"/>
      <c r="M7" s="107"/>
      <c r="N7" s="44"/>
      <c r="O7" s="44"/>
      <c r="P7" s="44"/>
      <c r="Q7" s="44"/>
      <c r="R7" s="107"/>
    </row>
    <row r="8" spans="9:18" ht="12.75">
      <c r="I8" s="41"/>
      <c r="J8" s="41"/>
      <c r="K8" s="41"/>
      <c r="L8" s="41"/>
      <c r="M8" s="117"/>
      <c r="R8" s="117"/>
    </row>
    <row r="9" spans="5:18" ht="12.75">
      <c r="E9" s="76" t="s">
        <v>307</v>
      </c>
      <c r="I9" s="123"/>
      <c r="J9" s="123"/>
      <c r="K9" s="123"/>
      <c r="L9" s="123"/>
      <c r="M9" s="124"/>
      <c r="N9" s="77"/>
      <c r="O9" s="77"/>
      <c r="P9" s="77"/>
      <c r="Q9" s="77"/>
      <c r="R9" s="124"/>
    </row>
    <row r="10" spans="5:18" ht="12.75">
      <c r="E10" s="78" t="s">
        <v>308</v>
      </c>
      <c r="I10" s="125">
        <v>0.04</v>
      </c>
      <c r="J10" s="125">
        <v>0.04</v>
      </c>
      <c r="K10" s="125">
        <v>0.04233933333333333</v>
      </c>
      <c r="L10" s="125">
        <v>0.04749166666666666</v>
      </c>
      <c r="M10" s="126">
        <v>0.04245775</v>
      </c>
      <c r="N10" s="90">
        <v>0.06771633333333334</v>
      </c>
      <c r="O10" s="90">
        <v>0.08156566666666666</v>
      </c>
      <c r="P10" s="90">
        <v>0</v>
      </c>
      <c r="Q10" s="90">
        <v>0</v>
      </c>
      <c r="R10" s="126">
        <v>0</v>
      </c>
    </row>
    <row r="11" spans="5:18" ht="12.75">
      <c r="E11" s="78" t="s">
        <v>309</v>
      </c>
      <c r="I11" s="125">
        <v>0.04</v>
      </c>
      <c r="J11" s="125">
        <v>0.04</v>
      </c>
      <c r="K11" s="125">
        <v>0.04175466666666667</v>
      </c>
      <c r="L11" s="125">
        <v>0.046912333333333334</v>
      </c>
      <c r="M11" s="126">
        <v>0.04216675</v>
      </c>
      <c r="N11" s="90">
        <v>0.06711666666666667</v>
      </c>
      <c r="O11" s="90">
        <v>0.08089033333333333</v>
      </c>
      <c r="P11" s="90">
        <v>0</v>
      </c>
      <c r="Q11" s="90">
        <v>0</v>
      </c>
      <c r="R11" s="126">
        <v>0</v>
      </c>
    </row>
    <row r="12" spans="5:18" ht="12.75">
      <c r="E12" s="78" t="s">
        <v>313</v>
      </c>
      <c r="I12" s="125">
        <v>0.04</v>
      </c>
      <c r="J12" s="125">
        <v>0.04</v>
      </c>
      <c r="K12" s="125">
        <v>0.04117</v>
      </c>
      <c r="L12" s="125">
        <v>0.044915666666666666</v>
      </c>
      <c r="M12" s="126">
        <v>0.04152141666666667</v>
      </c>
      <c r="N12" s="90">
        <v>0.06501366666666666</v>
      </c>
      <c r="O12" s="90">
        <v>0.079449</v>
      </c>
      <c r="P12" s="90">
        <v>0</v>
      </c>
      <c r="Q12" s="90">
        <v>0</v>
      </c>
      <c r="R12" s="126">
        <v>0</v>
      </c>
    </row>
    <row r="13" spans="5:18" ht="12.75">
      <c r="E13" s="78" t="s">
        <v>310</v>
      </c>
      <c r="I13" s="125">
        <v>0.011673999999999999</v>
      </c>
      <c r="J13" s="125">
        <v>0.011221666666666666</v>
      </c>
      <c r="K13" s="125">
        <v>0.012931</v>
      </c>
      <c r="L13" s="125">
        <v>0.017481333333333335</v>
      </c>
      <c r="M13" s="126">
        <v>0.013326999999999999</v>
      </c>
      <c r="N13" s="90">
        <v>0.03764766666666666</v>
      </c>
      <c r="O13" s="90">
        <v>0.05205933333333334</v>
      </c>
      <c r="P13" s="90">
        <v>0</v>
      </c>
      <c r="Q13" s="90">
        <v>0</v>
      </c>
      <c r="R13" s="126">
        <v>0</v>
      </c>
    </row>
    <row r="14" spans="4:18" ht="12.75">
      <c r="D14" s="41"/>
      <c r="E14" s="78" t="s">
        <v>311</v>
      </c>
      <c r="F14" s="41"/>
      <c r="G14" s="41"/>
      <c r="I14" s="125">
        <v>0.011675333333333334</v>
      </c>
      <c r="J14" s="125">
        <v>0.012271333333333334</v>
      </c>
      <c r="K14" s="125">
        <v>0.011783999999999998</v>
      </c>
      <c r="L14" s="125">
        <v>0.015225999999999998</v>
      </c>
      <c r="M14" s="126">
        <v>0.012739166666666666</v>
      </c>
      <c r="N14" s="90">
        <v>0.034876333333333336</v>
      </c>
      <c r="O14" s="90">
        <v>0.048953666666666666</v>
      </c>
      <c r="P14" s="90">
        <v>0</v>
      </c>
      <c r="Q14" s="90">
        <v>0</v>
      </c>
      <c r="R14" s="126">
        <v>0</v>
      </c>
    </row>
    <row r="15" spans="5:18" ht="12.75">
      <c r="E15" s="78" t="s">
        <v>312</v>
      </c>
      <c r="F15" s="41"/>
      <c r="G15" s="41"/>
      <c r="I15" s="125">
        <v>0.011288999999999999</v>
      </c>
      <c r="J15" s="125">
        <v>0.012084666666666665</v>
      </c>
      <c r="K15" s="125">
        <v>0.012504333333333333</v>
      </c>
      <c r="L15" s="125">
        <v>0.016905</v>
      </c>
      <c r="M15" s="126">
        <v>0.01319575</v>
      </c>
      <c r="N15" s="90">
        <v>0.036405</v>
      </c>
      <c r="O15" s="90">
        <v>0.050341666666666667</v>
      </c>
      <c r="P15" s="90">
        <v>0</v>
      </c>
      <c r="Q15" s="90">
        <v>0</v>
      </c>
      <c r="R15" s="126">
        <v>0</v>
      </c>
    </row>
    <row r="16" spans="5:18" ht="12.75">
      <c r="E16" s="78"/>
      <c r="F16" s="41"/>
      <c r="G16" s="41"/>
      <c r="I16" s="125"/>
      <c r="J16" s="125"/>
      <c r="K16" s="125"/>
      <c r="L16" s="125"/>
      <c r="M16" s="126"/>
      <c r="N16" s="90"/>
      <c r="O16" s="90"/>
      <c r="P16" s="90"/>
      <c r="Q16" s="90"/>
      <c r="R16" s="126"/>
    </row>
    <row r="17" spans="5:18" ht="12.75">
      <c r="E17" s="78"/>
      <c r="F17" s="41"/>
      <c r="G17" s="41"/>
      <c r="I17" s="125"/>
      <c r="J17" s="125"/>
      <c r="K17" s="125"/>
      <c r="L17" s="125"/>
      <c r="M17" s="126"/>
      <c r="N17" s="90"/>
      <c r="O17" s="90"/>
      <c r="P17" s="90"/>
      <c r="Q17" s="90"/>
      <c r="R17" s="126"/>
    </row>
    <row r="18" spans="5:18" ht="12.75">
      <c r="E18" s="78"/>
      <c r="F18" s="41"/>
      <c r="G18" s="41"/>
      <c r="I18" s="125"/>
      <c r="J18" s="125"/>
      <c r="K18" s="125"/>
      <c r="L18" s="125"/>
      <c r="M18" s="126"/>
      <c r="N18" s="90"/>
      <c r="O18" s="90"/>
      <c r="P18" s="90"/>
      <c r="Q18" s="90"/>
      <c r="R18" s="126"/>
    </row>
    <row r="19" spans="5:18" ht="12.75">
      <c r="E19" s="76" t="s">
        <v>314</v>
      </c>
      <c r="F19" s="41"/>
      <c r="G19" s="41"/>
      <c r="I19" s="125"/>
      <c r="J19" s="125"/>
      <c r="K19" s="125"/>
      <c r="L19" s="125"/>
      <c r="M19" s="126"/>
      <c r="N19" s="90"/>
      <c r="O19" s="90"/>
      <c r="P19" s="90"/>
      <c r="Q19" s="90"/>
      <c r="R19" s="126"/>
    </row>
    <row r="20" spans="5:18" ht="12.75">
      <c r="E20" s="78" t="s">
        <v>315</v>
      </c>
      <c r="F20" s="41"/>
      <c r="G20" s="41"/>
      <c r="I20" s="125">
        <v>0.04</v>
      </c>
      <c r="J20" s="125">
        <v>0.04</v>
      </c>
      <c r="K20" s="125">
        <v>0.04406376333333333</v>
      </c>
      <c r="L20" s="125">
        <v>0.049285999999999996</v>
      </c>
      <c r="M20" s="126">
        <v>0.04333744083333334</v>
      </c>
      <c r="N20" s="90">
        <v>0</v>
      </c>
      <c r="O20" s="90">
        <v>0</v>
      </c>
      <c r="P20" s="90">
        <v>0</v>
      </c>
      <c r="Q20" s="90">
        <v>0</v>
      </c>
      <c r="R20" s="126">
        <v>0</v>
      </c>
    </row>
    <row r="21" spans="5:18" ht="12.75">
      <c r="E21" s="78" t="s">
        <v>316</v>
      </c>
      <c r="F21" s="41"/>
      <c r="G21" s="41"/>
      <c r="I21" s="125">
        <v>0.011783999999999998</v>
      </c>
      <c r="J21" s="125">
        <v>0.015225999999999998</v>
      </c>
      <c r="K21" s="125">
        <v>0.019710103333333336</v>
      </c>
      <c r="L21" s="125">
        <v>0.024743666666666667</v>
      </c>
      <c r="M21" s="126">
        <v>0.0178659425</v>
      </c>
      <c r="N21" s="90">
        <v>0.06960333333333334</v>
      </c>
      <c r="O21" s="90">
        <v>0.0825</v>
      </c>
      <c r="P21" s="90">
        <v>0</v>
      </c>
      <c r="Q21" s="90">
        <v>0</v>
      </c>
      <c r="R21" s="126">
        <v>0</v>
      </c>
    </row>
    <row r="22" spans="4:18" ht="12.75">
      <c r="D22" s="41"/>
      <c r="E22" s="78" t="s">
        <v>317</v>
      </c>
      <c r="F22" s="41"/>
      <c r="G22" s="41"/>
      <c r="I22" s="125">
        <v>0.011221666666666666</v>
      </c>
      <c r="J22" s="125">
        <v>0.012931</v>
      </c>
      <c r="K22" s="125">
        <v>0.01748142</v>
      </c>
      <c r="L22" s="125">
        <v>0.022909333333333334</v>
      </c>
      <c r="M22" s="126">
        <v>0.016135855</v>
      </c>
      <c r="N22" s="90">
        <v>0.04520633333333333</v>
      </c>
      <c r="O22" s="90">
        <v>0.05491766666666667</v>
      </c>
      <c r="P22" s="90">
        <v>0</v>
      </c>
      <c r="Q22" s="90">
        <v>0</v>
      </c>
      <c r="R22" s="126">
        <v>0</v>
      </c>
    </row>
    <row r="23" spans="4:18" ht="12.75">
      <c r="D23" s="41"/>
      <c r="E23" s="78"/>
      <c r="F23" s="41"/>
      <c r="G23" s="41"/>
      <c r="I23" s="90"/>
      <c r="J23" s="90"/>
      <c r="K23" s="90"/>
      <c r="L23" s="90"/>
      <c r="M23" s="90"/>
      <c r="N23" s="90"/>
      <c r="O23" s="90"/>
      <c r="P23" s="90"/>
      <c r="Q23" s="90"/>
      <c r="R23" s="90"/>
    </row>
    <row r="24" spans="3:5" s="37" customFormat="1" ht="12.75">
      <c r="C24" s="48"/>
      <c r="D24" s="48"/>
      <c r="E24" s="48"/>
    </row>
  </sheetData>
  <mergeCells count="1">
    <mergeCell ref="I5:M5"/>
  </mergeCells>
  <printOptions horizontalCentered="1"/>
  <pageMargins left="0.75" right="0.7874015748031497" top="0.63" bottom="0.2755905511811024" header="0.2362204724409449" footer="0.1968503937007874"/>
  <pageSetup fitToHeight="0" fitToWidth="0" orientation="landscape" scale="59" r:id="rId1"/>
</worksheet>
</file>

<file path=xl/worksheets/sheet23.xml><?xml version="1.0" encoding="utf-8"?>
<worksheet xmlns="http://schemas.openxmlformats.org/spreadsheetml/2006/main" xmlns:r="http://schemas.openxmlformats.org/officeDocument/2006/relationships">
  <dimension ref="A1:R69"/>
  <sheetViews>
    <sheetView zoomScale="75" zoomScaleNormal="75" zoomScaleSheetLayoutView="75" workbookViewId="0" topLeftCell="A35">
      <selection activeCell="N59" sqref="N59"/>
    </sheetView>
  </sheetViews>
  <sheetFormatPr defaultColWidth="11.421875" defaultRowHeight="12.75"/>
  <cols>
    <col min="1" max="5" width="0.42578125" style="39" customWidth="1"/>
    <col min="6" max="6" width="1.1484375" style="39" customWidth="1"/>
    <col min="7" max="7" width="2.00390625" style="39" customWidth="1"/>
    <col min="8" max="8" width="24.8515625" style="39" customWidth="1"/>
    <col min="9" max="9" width="6.57421875" style="39" customWidth="1"/>
    <col min="10" max="10" width="6.140625" style="39" customWidth="1"/>
    <col min="11" max="11" width="6.421875" style="39" customWidth="1"/>
    <col min="12" max="12" width="6.8515625" style="39" customWidth="1"/>
    <col min="13" max="13" width="8.8515625" style="39" customWidth="1"/>
    <col min="14" max="14" width="6.7109375" style="39" customWidth="1"/>
    <col min="15" max="15" width="7.140625" style="39" customWidth="1"/>
    <col min="16" max="16" width="7.57421875" style="39" customWidth="1"/>
    <col min="17" max="17" width="8.00390625" style="39" customWidth="1"/>
    <col min="18" max="18" width="8.8515625" style="39" customWidth="1"/>
    <col min="19" max="16384" width="3.00390625" style="39" customWidth="1"/>
  </cols>
  <sheetData>
    <row r="1" spans="1:18" s="37" customFormat="1" ht="12.75">
      <c r="A1" s="118" t="s">
        <v>443</v>
      </c>
      <c r="B1" s="118"/>
      <c r="C1" s="118"/>
      <c r="D1" s="118"/>
      <c r="E1" s="118"/>
      <c r="F1" s="118"/>
      <c r="G1" s="118"/>
      <c r="H1" s="118"/>
      <c r="I1" s="118"/>
      <c r="J1" s="118"/>
      <c r="K1" s="118"/>
      <c r="L1" s="118"/>
      <c r="M1" s="118"/>
      <c r="N1" s="118"/>
      <c r="O1" s="118"/>
      <c r="P1" s="118"/>
      <c r="Q1" s="118"/>
      <c r="R1" s="118"/>
    </row>
    <row r="2" spans="1:18" s="37" customFormat="1" ht="13.5" customHeight="1">
      <c r="A2" s="118"/>
      <c r="B2" s="118"/>
      <c r="C2" s="118"/>
      <c r="D2" s="118"/>
      <c r="E2" s="118"/>
      <c r="F2" s="118"/>
      <c r="G2" s="118"/>
      <c r="H2" s="118"/>
      <c r="I2" s="118"/>
      <c r="J2" s="118"/>
      <c r="K2" s="118"/>
      <c r="L2" s="118"/>
      <c r="M2" s="118"/>
      <c r="N2" s="118"/>
      <c r="O2" s="118"/>
      <c r="P2" s="118"/>
      <c r="Q2" s="118"/>
      <c r="R2" s="118"/>
    </row>
    <row r="3" spans="1:18" ht="13.5" thickBot="1">
      <c r="A3" s="89"/>
      <c r="B3" s="89"/>
      <c r="C3" s="89"/>
      <c r="D3" s="89"/>
      <c r="E3" s="89"/>
      <c r="F3" s="89"/>
      <c r="G3" s="89"/>
      <c r="H3" s="89"/>
      <c r="I3" s="89"/>
      <c r="J3" s="89"/>
      <c r="K3" s="89"/>
      <c r="L3" s="89"/>
      <c r="M3" s="89"/>
      <c r="N3" s="89"/>
      <c r="O3" s="89"/>
      <c r="P3" s="89"/>
      <c r="Q3" s="89"/>
      <c r="R3" s="89"/>
    </row>
    <row r="4" spans="1:18" ht="12.75">
      <c r="A4" s="40"/>
      <c r="B4" s="40"/>
      <c r="C4" s="40"/>
      <c r="D4" s="40"/>
      <c r="E4" s="40"/>
      <c r="F4" s="40"/>
      <c r="G4" s="40"/>
      <c r="H4" s="40"/>
      <c r="I4" s="400" t="s">
        <v>364</v>
      </c>
      <c r="J4" s="400"/>
      <c r="K4" s="400"/>
      <c r="L4" s="400"/>
      <c r="M4" s="402"/>
      <c r="N4" s="119" t="s">
        <v>435</v>
      </c>
      <c r="O4" s="119"/>
      <c r="P4" s="119"/>
      <c r="Q4" s="119"/>
      <c r="R4" s="121"/>
    </row>
    <row r="5" spans="1:18" ht="12.75">
      <c r="A5" s="41"/>
      <c r="B5" s="41"/>
      <c r="C5" s="41" t="s">
        <v>142</v>
      </c>
      <c r="D5" s="41"/>
      <c r="E5" s="41"/>
      <c r="F5" s="41"/>
      <c r="G5" s="41"/>
      <c r="H5" s="41"/>
      <c r="I5" s="42" t="s">
        <v>300</v>
      </c>
      <c r="J5" s="42" t="s">
        <v>301</v>
      </c>
      <c r="K5" s="42" t="s">
        <v>302</v>
      </c>
      <c r="L5" s="42" t="s">
        <v>303</v>
      </c>
      <c r="M5" s="91" t="s">
        <v>365</v>
      </c>
      <c r="N5" s="42" t="s">
        <v>300</v>
      </c>
      <c r="O5" s="42" t="s">
        <v>301</v>
      </c>
      <c r="P5" s="42" t="s">
        <v>302</v>
      </c>
      <c r="Q5" s="42" t="s">
        <v>303</v>
      </c>
      <c r="R5" s="91" t="s">
        <v>437</v>
      </c>
    </row>
    <row r="6" spans="1:18" ht="13.5" thickBot="1">
      <c r="A6" s="43"/>
      <c r="B6" s="43"/>
      <c r="C6" s="43"/>
      <c r="D6" s="43"/>
      <c r="E6" s="43"/>
      <c r="F6" s="43"/>
      <c r="G6" s="43"/>
      <c r="H6" s="44"/>
      <c r="I6" s="44"/>
      <c r="J6" s="44"/>
      <c r="K6" s="44"/>
      <c r="L6" s="44"/>
      <c r="M6" s="92"/>
      <c r="N6" s="44"/>
      <c r="O6" s="44"/>
      <c r="P6" s="44"/>
      <c r="Q6" s="44"/>
      <c r="R6" s="92"/>
    </row>
    <row r="7" spans="9:18" ht="12.75">
      <c r="I7" s="41"/>
      <c r="J7" s="41"/>
      <c r="K7" s="41"/>
      <c r="L7" s="41"/>
      <c r="M7" s="93"/>
      <c r="R7" s="93"/>
    </row>
    <row r="8" spans="6:18" ht="12.75">
      <c r="F8" s="39" t="s">
        <v>273</v>
      </c>
      <c r="I8" s="94"/>
      <c r="J8" s="94"/>
      <c r="K8" s="94"/>
      <c r="L8" s="94"/>
      <c r="M8" s="95"/>
      <c r="N8" s="45"/>
      <c r="O8" s="45"/>
      <c r="P8" s="45"/>
      <c r="Q8" s="45"/>
      <c r="R8" s="95"/>
    </row>
    <row r="9" spans="6:18" ht="12.75">
      <c r="F9" s="39" t="s">
        <v>274</v>
      </c>
      <c r="I9" s="94"/>
      <c r="J9" s="94"/>
      <c r="K9" s="94"/>
      <c r="L9" s="94"/>
      <c r="M9" s="95"/>
      <c r="N9" s="45"/>
      <c r="O9" s="45"/>
      <c r="P9" s="45"/>
      <c r="Q9" s="45"/>
      <c r="R9" s="95"/>
    </row>
    <row r="10" spans="4:18" ht="12.75">
      <c r="D10" s="41"/>
      <c r="E10" s="41"/>
      <c r="F10" s="41" t="s">
        <v>275</v>
      </c>
      <c r="G10" s="41"/>
      <c r="I10" s="94"/>
      <c r="J10" s="94"/>
      <c r="K10" s="94"/>
      <c r="L10" s="94"/>
      <c r="M10" s="95"/>
      <c r="N10" s="45"/>
      <c r="O10" s="45"/>
      <c r="P10" s="45"/>
      <c r="Q10" s="45"/>
      <c r="R10" s="95"/>
    </row>
    <row r="11" spans="6:18" ht="12.75">
      <c r="F11" s="41" t="s">
        <v>327</v>
      </c>
      <c r="G11" s="41"/>
      <c r="I11" s="94">
        <v>10.322453363730006</v>
      </c>
      <c r="J11" s="94">
        <v>7.041688654353578</v>
      </c>
      <c r="K11" s="94">
        <v>8.783202099737508</v>
      </c>
      <c r="L11" s="94">
        <v>10.497824443854341</v>
      </c>
      <c r="M11" s="95">
        <v>9.161163040955415</v>
      </c>
      <c r="N11" s="45">
        <v>-100</v>
      </c>
      <c r="O11" s="45">
        <v>-100</v>
      </c>
      <c r="P11" s="45">
        <v>-100</v>
      </c>
      <c r="Q11" s="45">
        <v>-100</v>
      </c>
      <c r="R11" s="95">
        <v>-100</v>
      </c>
    </row>
    <row r="12" spans="6:18" ht="12.75">
      <c r="F12" s="41"/>
      <c r="G12" s="41"/>
      <c r="I12" s="94"/>
      <c r="J12" s="94"/>
      <c r="K12" s="94"/>
      <c r="L12" s="94"/>
      <c r="M12" s="95"/>
      <c r="N12" s="45"/>
      <c r="O12" s="45"/>
      <c r="P12" s="45"/>
      <c r="Q12" s="45"/>
      <c r="R12" s="95"/>
    </row>
    <row r="13" spans="6:18" ht="12.75">
      <c r="F13" s="41" t="s">
        <v>276</v>
      </c>
      <c r="G13" s="41"/>
      <c r="I13" s="94"/>
      <c r="J13" s="94"/>
      <c r="K13" s="94"/>
      <c r="L13" s="94"/>
      <c r="M13" s="95"/>
      <c r="N13" s="45"/>
      <c r="O13" s="45"/>
      <c r="P13" s="45"/>
      <c r="Q13" s="45"/>
      <c r="R13" s="95"/>
    </row>
    <row r="14" spans="6:18" ht="12.75">
      <c r="F14" s="41"/>
      <c r="G14" s="41"/>
      <c r="H14" s="39" t="s">
        <v>277</v>
      </c>
      <c r="I14" s="94"/>
      <c r="J14" s="94"/>
      <c r="K14" s="94"/>
      <c r="L14" s="94"/>
      <c r="M14" s="95"/>
      <c r="N14" s="45"/>
      <c r="O14" s="45"/>
      <c r="P14" s="45"/>
      <c r="Q14" s="45"/>
      <c r="R14" s="95"/>
    </row>
    <row r="15" spans="6:18" ht="12.75">
      <c r="F15" s="41"/>
      <c r="G15" s="41" t="s">
        <v>278</v>
      </c>
      <c r="I15" s="94"/>
      <c r="J15" s="94"/>
      <c r="K15" s="94"/>
      <c r="L15" s="94"/>
      <c r="M15" s="95"/>
      <c r="N15" s="45"/>
      <c r="O15" s="45"/>
      <c r="P15" s="45"/>
      <c r="Q15" s="45"/>
      <c r="R15" s="95"/>
    </row>
    <row r="16" spans="6:18" ht="12.75">
      <c r="F16" s="41"/>
      <c r="G16" s="41" t="s">
        <v>279</v>
      </c>
      <c r="I16" s="94"/>
      <c r="J16" s="94"/>
      <c r="K16" s="94"/>
      <c r="L16" s="94"/>
      <c r="M16" s="95"/>
      <c r="N16" s="45"/>
      <c r="O16" s="45"/>
      <c r="P16" s="45"/>
      <c r="Q16" s="45"/>
      <c r="R16" s="95"/>
    </row>
    <row r="17" spans="4:18" ht="12.75">
      <c r="D17" s="41"/>
      <c r="E17" s="41"/>
      <c r="F17" s="41"/>
      <c r="G17" s="41" t="s">
        <v>280</v>
      </c>
      <c r="I17" s="94"/>
      <c r="J17" s="94"/>
      <c r="K17" s="94"/>
      <c r="L17" s="94"/>
      <c r="M17" s="93"/>
      <c r="R17" s="93"/>
    </row>
    <row r="18" spans="4:18" ht="12.75">
      <c r="D18" s="41"/>
      <c r="E18" s="41"/>
      <c r="F18" s="41"/>
      <c r="G18" s="41"/>
      <c r="I18" s="94"/>
      <c r="J18" s="94"/>
      <c r="K18" s="94"/>
      <c r="L18" s="94"/>
      <c r="M18" s="95"/>
      <c r="N18" s="45"/>
      <c r="O18" s="45"/>
      <c r="P18" s="45"/>
      <c r="Q18" s="45"/>
      <c r="R18" s="95"/>
    </row>
    <row r="19" spans="5:18" ht="12.75">
      <c r="E19" s="41"/>
      <c r="F19" s="41" t="s">
        <v>281</v>
      </c>
      <c r="G19" s="41"/>
      <c r="I19" s="94"/>
      <c r="J19" s="94"/>
      <c r="K19" s="94"/>
      <c r="L19" s="94"/>
      <c r="M19" s="95"/>
      <c r="N19" s="45"/>
      <c r="O19" s="45"/>
      <c r="P19" s="45"/>
      <c r="Q19" s="45"/>
      <c r="R19" s="95"/>
    </row>
    <row r="20" spans="5:18" ht="12.75">
      <c r="E20" s="41"/>
      <c r="F20" s="41"/>
      <c r="G20" s="41" t="s">
        <v>283</v>
      </c>
      <c r="I20" s="96"/>
      <c r="J20" s="96"/>
      <c r="K20" s="96"/>
      <c r="L20" s="96"/>
      <c r="M20" s="97"/>
      <c r="N20" s="46"/>
      <c r="O20" s="46"/>
      <c r="P20" s="46"/>
      <c r="Q20" s="46"/>
      <c r="R20" s="97"/>
    </row>
    <row r="21" spans="7:18" ht="12.75">
      <c r="G21" s="39" t="s">
        <v>282</v>
      </c>
      <c r="H21" s="41"/>
      <c r="I21" s="96"/>
      <c r="J21" s="96"/>
      <c r="K21" s="96"/>
      <c r="L21" s="96"/>
      <c r="M21" s="97"/>
      <c r="N21" s="46"/>
      <c r="O21" s="46"/>
      <c r="P21" s="46"/>
      <c r="Q21" s="46"/>
      <c r="R21" s="97"/>
    </row>
    <row r="22" spans="5:18" ht="12.75">
      <c r="E22" s="41"/>
      <c r="F22" s="41"/>
      <c r="G22" s="41" t="s">
        <v>284</v>
      </c>
      <c r="I22" s="94"/>
      <c r="J22" s="94"/>
      <c r="K22" s="94"/>
      <c r="L22" s="94"/>
      <c r="M22" s="95"/>
      <c r="N22" s="45"/>
      <c r="O22" s="45"/>
      <c r="P22" s="45"/>
      <c r="Q22" s="45"/>
      <c r="R22" s="95"/>
    </row>
    <row r="23" spans="5:18" ht="12.75">
      <c r="E23" s="41"/>
      <c r="F23" s="41"/>
      <c r="G23" s="41"/>
      <c r="I23" s="94"/>
      <c r="J23" s="94"/>
      <c r="K23" s="94"/>
      <c r="L23" s="94"/>
      <c r="M23" s="95"/>
      <c r="N23" s="45"/>
      <c r="O23" s="45"/>
      <c r="P23" s="45"/>
      <c r="Q23" s="45"/>
      <c r="R23" s="95"/>
    </row>
    <row r="24" spans="6:18" ht="12.75">
      <c r="F24" s="41" t="s">
        <v>285</v>
      </c>
      <c r="G24" s="41"/>
      <c r="I24" s="96"/>
      <c r="J24" s="96"/>
      <c r="K24" s="96"/>
      <c r="L24" s="96"/>
      <c r="M24" s="97"/>
      <c r="N24" s="46"/>
      <c r="O24" s="46"/>
      <c r="P24" s="46"/>
      <c r="Q24" s="46"/>
      <c r="R24" s="97"/>
    </row>
    <row r="25" spans="6:18" ht="12.75">
      <c r="F25" s="41"/>
      <c r="G25" s="41" t="s">
        <v>283</v>
      </c>
      <c r="I25" s="96"/>
      <c r="J25" s="96"/>
      <c r="K25" s="96"/>
      <c r="L25" s="96"/>
      <c r="M25" s="97"/>
      <c r="N25" s="46"/>
      <c r="O25" s="46"/>
      <c r="P25" s="46"/>
      <c r="Q25" s="46"/>
      <c r="R25" s="97"/>
    </row>
    <row r="26" spans="5:18" ht="12.75">
      <c r="E26" s="41"/>
      <c r="G26" s="39" t="s">
        <v>282</v>
      </c>
      <c r="H26" s="41"/>
      <c r="I26" s="94"/>
      <c r="J26" s="94"/>
      <c r="K26" s="94"/>
      <c r="L26" s="94"/>
      <c r="M26" s="95"/>
      <c r="N26" s="45"/>
      <c r="O26" s="45"/>
      <c r="P26" s="45"/>
      <c r="Q26" s="45"/>
      <c r="R26" s="95"/>
    </row>
    <row r="27" spans="4:18" ht="12.75">
      <c r="D27" s="41"/>
      <c r="E27" s="41"/>
      <c r="F27" s="41"/>
      <c r="G27" s="41" t="s">
        <v>284</v>
      </c>
      <c r="I27" s="94"/>
      <c r="J27" s="94"/>
      <c r="K27" s="94"/>
      <c r="L27" s="94"/>
      <c r="M27" s="93"/>
      <c r="R27" s="93"/>
    </row>
    <row r="28" spans="4:18" ht="12.75">
      <c r="D28" s="41"/>
      <c r="E28" s="41"/>
      <c r="F28" s="41"/>
      <c r="G28" s="41"/>
      <c r="I28" s="94"/>
      <c r="J28" s="94"/>
      <c r="K28" s="94"/>
      <c r="L28" s="94"/>
      <c r="M28" s="95"/>
      <c r="N28" s="45"/>
      <c r="O28" s="45"/>
      <c r="P28" s="45"/>
      <c r="Q28" s="45"/>
      <c r="R28" s="95"/>
    </row>
    <row r="29" spans="5:18" ht="12.75">
      <c r="E29" s="41"/>
      <c r="F29" s="41" t="s">
        <v>286</v>
      </c>
      <c r="G29" s="41"/>
      <c r="I29" s="94"/>
      <c r="J29" s="94"/>
      <c r="K29" s="94"/>
      <c r="L29" s="94"/>
      <c r="M29" s="95"/>
      <c r="N29" s="45"/>
      <c r="O29" s="45"/>
      <c r="P29" s="45"/>
      <c r="Q29" s="45"/>
      <c r="R29" s="95"/>
    </row>
    <row r="30" spans="6:18" ht="12.75">
      <c r="F30" s="41"/>
      <c r="G30" s="41" t="s">
        <v>283</v>
      </c>
      <c r="I30" s="96"/>
      <c r="J30" s="96"/>
      <c r="K30" s="96"/>
      <c r="L30" s="96"/>
      <c r="M30" s="97"/>
      <c r="N30" s="46"/>
      <c r="O30" s="46"/>
      <c r="P30" s="46"/>
      <c r="Q30" s="46"/>
      <c r="R30" s="97"/>
    </row>
    <row r="31" spans="7:18" ht="12.75">
      <c r="G31" s="39" t="s">
        <v>282</v>
      </c>
      <c r="H31" s="41"/>
      <c r="I31" s="96"/>
      <c r="J31" s="96"/>
      <c r="K31" s="96"/>
      <c r="L31" s="96"/>
      <c r="M31" s="97"/>
      <c r="N31" s="46"/>
      <c r="O31" s="46"/>
      <c r="P31" s="46"/>
      <c r="Q31" s="46"/>
      <c r="R31" s="97"/>
    </row>
    <row r="32" spans="5:18" ht="12.75">
      <c r="E32" s="41"/>
      <c r="F32" s="41"/>
      <c r="G32" s="41" t="s">
        <v>284</v>
      </c>
      <c r="I32" s="94"/>
      <c r="J32" s="94"/>
      <c r="K32" s="94"/>
      <c r="L32" s="94"/>
      <c r="M32" s="95"/>
      <c r="N32" s="45"/>
      <c r="O32" s="45"/>
      <c r="P32" s="45"/>
      <c r="Q32" s="45"/>
      <c r="R32" s="95"/>
    </row>
    <row r="33" spans="5:18" ht="12.75">
      <c r="E33" s="41"/>
      <c r="F33" s="41"/>
      <c r="G33" s="41"/>
      <c r="I33" s="94"/>
      <c r="J33" s="94"/>
      <c r="K33" s="94"/>
      <c r="L33" s="94"/>
      <c r="M33" s="95"/>
      <c r="N33" s="45"/>
      <c r="O33" s="45"/>
      <c r="P33" s="45"/>
      <c r="Q33" s="45"/>
      <c r="R33" s="95"/>
    </row>
    <row r="34" spans="6:18" ht="12.75">
      <c r="F34" s="41" t="s">
        <v>287</v>
      </c>
      <c r="G34" s="41"/>
      <c r="I34" s="96"/>
      <c r="J34" s="96"/>
      <c r="K34" s="96"/>
      <c r="L34" s="96"/>
      <c r="M34" s="97"/>
      <c r="N34" s="46"/>
      <c r="O34" s="46"/>
      <c r="P34" s="46"/>
      <c r="Q34" s="46"/>
      <c r="R34" s="97"/>
    </row>
    <row r="35" spans="6:18" ht="12.75">
      <c r="F35" s="41"/>
      <c r="G35" s="41" t="s">
        <v>283</v>
      </c>
      <c r="I35" s="96"/>
      <c r="J35" s="96"/>
      <c r="K35" s="96"/>
      <c r="L35" s="96"/>
      <c r="M35" s="97"/>
      <c r="N35" s="46"/>
      <c r="O35" s="46"/>
      <c r="P35" s="46"/>
      <c r="Q35" s="46"/>
      <c r="R35" s="97"/>
    </row>
    <row r="36" spans="7:18" ht="12.75">
      <c r="G36" s="39" t="s">
        <v>282</v>
      </c>
      <c r="H36" s="41"/>
      <c r="I36" s="96"/>
      <c r="J36" s="96"/>
      <c r="K36" s="96"/>
      <c r="L36" s="96"/>
      <c r="M36" s="97"/>
      <c r="N36" s="46"/>
      <c r="O36" s="46"/>
      <c r="P36" s="46"/>
      <c r="Q36" s="46"/>
      <c r="R36" s="97"/>
    </row>
    <row r="37" spans="6:18" ht="12.75">
      <c r="F37" s="41"/>
      <c r="G37" s="41" t="s">
        <v>284</v>
      </c>
      <c r="I37" s="96"/>
      <c r="J37" s="96"/>
      <c r="K37" s="96"/>
      <c r="L37" s="96"/>
      <c r="M37" s="97"/>
      <c r="N37" s="46"/>
      <c r="O37" s="46"/>
      <c r="P37" s="46"/>
      <c r="Q37" s="46"/>
      <c r="R37" s="97"/>
    </row>
    <row r="38" spans="5:18" ht="12.75">
      <c r="E38" s="41"/>
      <c r="F38" s="41"/>
      <c r="G38" s="41"/>
      <c r="I38" s="94"/>
      <c r="J38" s="94"/>
      <c r="K38" s="94"/>
      <c r="L38" s="94"/>
      <c r="M38" s="95"/>
      <c r="N38" s="45"/>
      <c r="O38" s="45"/>
      <c r="P38" s="45"/>
      <c r="Q38" s="45"/>
      <c r="R38" s="95"/>
    </row>
    <row r="39" spans="6:18" ht="12.75">
      <c r="F39" s="41" t="s">
        <v>288</v>
      </c>
      <c r="G39" s="41"/>
      <c r="I39" s="96"/>
      <c r="J39" s="96"/>
      <c r="K39" s="96"/>
      <c r="L39" s="96"/>
      <c r="M39" s="97"/>
      <c r="N39" s="46"/>
      <c r="O39" s="46"/>
      <c r="P39" s="46"/>
      <c r="Q39" s="46"/>
      <c r="R39" s="97"/>
    </row>
    <row r="40" spans="6:18" ht="12.75">
      <c r="F40" s="41"/>
      <c r="G40" s="41" t="s">
        <v>283</v>
      </c>
      <c r="I40" s="96"/>
      <c r="J40" s="96"/>
      <c r="K40" s="96"/>
      <c r="L40" s="96"/>
      <c r="M40" s="97"/>
      <c r="N40" s="46"/>
      <c r="O40" s="46"/>
      <c r="P40" s="46"/>
      <c r="Q40" s="46"/>
      <c r="R40" s="97"/>
    </row>
    <row r="41" spans="5:18" ht="12.75">
      <c r="E41" s="41"/>
      <c r="G41" s="39" t="s">
        <v>282</v>
      </c>
      <c r="H41" s="41"/>
      <c r="I41" s="94"/>
      <c r="J41" s="94"/>
      <c r="K41" s="94"/>
      <c r="L41" s="94"/>
      <c r="M41" s="95"/>
      <c r="N41" s="45"/>
      <c r="O41" s="45"/>
      <c r="P41" s="45"/>
      <c r="Q41" s="45"/>
      <c r="R41" s="95"/>
    </row>
    <row r="42" spans="6:18" ht="12.75">
      <c r="F42" s="41"/>
      <c r="G42" s="41" t="s">
        <v>284</v>
      </c>
      <c r="I42" s="96"/>
      <c r="J42" s="96"/>
      <c r="K42" s="96"/>
      <c r="L42" s="96"/>
      <c r="M42" s="97"/>
      <c r="N42" s="46"/>
      <c r="O42" s="46"/>
      <c r="P42" s="46"/>
      <c r="Q42" s="46"/>
      <c r="R42" s="97"/>
    </row>
    <row r="43" spans="5:18" ht="12.75">
      <c r="E43" s="41"/>
      <c r="F43" s="41"/>
      <c r="G43" s="41"/>
      <c r="I43" s="94"/>
      <c r="J43" s="94"/>
      <c r="K43" s="94"/>
      <c r="L43" s="94"/>
      <c r="M43" s="95"/>
      <c r="N43" s="45"/>
      <c r="O43" s="45"/>
      <c r="P43" s="45"/>
      <c r="Q43" s="45"/>
      <c r="R43" s="95"/>
    </row>
    <row r="44" spans="5:18" ht="12.75">
      <c r="E44" s="41"/>
      <c r="F44" s="41" t="s">
        <v>289</v>
      </c>
      <c r="G44" s="41"/>
      <c r="I44" s="94"/>
      <c r="J44" s="94"/>
      <c r="K44" s="94"/>
      <c r="L44" s="94"/>
      <c r="M44" s="95"/>
      <c r="N44" s="45"/>
      <c r="O44" s="45"/>
      <c r="P44" s="45"/>
      <c r="Q44" s="45"/>
      <c r="R44" s="95"/>
    </row>
    <row r="45" spans="5:18" ht="12.75">
      <c r="E45" s="41"/>
      <c r="F45" s="41"/>
      <c r="G45" s="41" t="s">
        <v>283</v>
      </c>
      <c r="I45" s="94"/>
      <c r="J45" s="94"/>
      <c r="K45" s="94"/>
      <c r="L45" s="94"/>
      <c r="M45" s="95"/>
      <c r="N45" s="45"/>
      <c r="O45" s="45"/>
      <c r="P45" s="45"/>
      <c r="Q45" s="45"/>
      <c r="R45" s="95"/>
    </row>
    <row r="46" spans="3:18" ht="12.75">
      <c r="C46" s="41"/>
      <c r="D46" s="41"/>
      <c r="E46" s="41"/>
      <c r="G46" s="39" t="s">
        <v>282</v>
      </c>
      <c r="H46" s="41"/>
      <c r="I46" s="94"/>
      <c r="J46" s="94"/>
      <c r="K46" s="94"/>
      <c r="L46" s="94"/>
      <c r="M46" s="93"/>
      <c r="R46" s="93"/>
    </row>
    <row r="47" spans="6:18" ht="12.75">
      <c r="F47" s="41"/>
      <c r="G47" s="41" t="s">
        <v>284</v>
      </c>
      <c r="I47" s="41"/>
      <c r="J47" s="41"/>
      <c r="K47" s="41"/>
      <c r="L47" s="41"/>
      <c r="M47" s="93"/>
      <c r="R47" s="93"/>
    </row>
    <row r="48" spans="1:18" s="37" customFormat="1" ht="12.75">
      <c r="A48" s="39"/>
      <c r="B48" s="39"/>
      <c r="C48" s="41"/>
      <c r="D48" s="41"/>
      <c r="E48" s="41"/>
      <c r="F48" s="39"/>
      <c r="G48" s="39"/>
      <c r="H48" s="39"/>
      <c r="I48" s="98"/>
      <c r="J48" s="98"/>
      <c r="K48" s="98"/>
      <c r="L48" s="98"/>
      <c r="M48" s="99"/>
      <c r="N48" s="47"/>
      <c r="O48" s="47"/>
      <c r="P48" s="47"/>
      <c r="Q48" s="47"/>
      <c r="R48" s="99"/>
    </row>
    <row r="49" spans="1:18" s="37" customFormat="1" ht="12.75">
      <c r="A49" s="39"/>
      <c r="B49" s="39"/>
      <c r="C49" s="41"/>
      <c r="D49" s="41"/>
      <c r="E49" s="41"/>
      <c r="F49" s="41" t="s">
        <v>290</v>
      </c>
      <c r="G49" s="41"/>
      <c r="H49" s="39"/>
      <c r="I49" s="41"/>
      <c r="J49" s="41"/>
      <c r="K49" s="41"/>
      <c r="L49" s="41"/>
      <c r="M49" s="93"/>
      <c r="R49" s="122"/>
    </row>
    <row r="50" spans="1:18" s="37" customFormat="1" ht="12.75">
      <c r="A50" s="39"/>
      <c r="B50" s="41"/>
      <c r="C50" s="39"/>
      <c r="D50" s="41"/>
      <c r="E50" s="41"/>
      <c r="F50" s="41"/>
      <c r="G50" s="41" t="s">
        <v>283</v>
      </c>
      <c r="H50" s="39"/>
      <c r="I50" s="98"/>
      <c r="J50" s="98"/>
      <c r="K50" s="98"/>
      <c r="L50" s="98"/>
      <c r="M50" s="99"/>
      <c r="N50" s="47"/>
      <c r="O50" s="47"/>
      <c r="P50" s="47"/>
      <c r="Q50" s="47"/>
      <c r="R50" s="99"/>
    </row>
    <row r="51" spans="1:18" s="37" customFormat="1" ht="12" customHeight="1">
      <c r="A51" s="39"/>
      <c r="B51" s="39"/>
      <c r="C51" s="41"/>
      <c r="D51" s="41"/>
      <c r="E51" s="41"/>
      <c r="F51" s="39"/>
      <c r="G51" s="39" t="s">
        <v>282</v>
      </c>
      <c r="H51" s="41"/>
      <c r="I51" s="41"/>
      <c r="J51" s="41"/>
      <c r="K51" s="41"/>
      <c r="L51" s="41"/>
      <c r="M51" s="93"/>
      <c r="R51" s="122"/>
    </row>
    <row r="52" spans="1:18" s="37" customFormat="1" ht="12.75">
      <c r="A52" s="39"/>
      <c r="B52" s="41"/>
      <c r="C52" s="39"/>
      <c r="D52" s="41"/>
      <c r="E52" s="41"/>
      <c r="F52" s="41"/>
      <c r="G52" s="41" t="s">
        <v>284</v>
      </c>
      <c r="H52" s="39"/>
      <c r="I52" s="41"/>
      <c r="J52" s="41"/>
      <c r="K52" s="41"/>
      <c r="L52" s="41"/>
      <c r="M52" s="93"/>
      <c r="N52" s="39"/>
      <c r="O52" s="39"/>
      <c r="P52" s="39"/>
      <c r="Q52" s="39"/>
      <c r="R52" s="93"/>
    </row>
    <row r="53" spans="1:18" s="37" customFormat="1" ht="12.75">
      <c r="A53" s="39"/>
      <c r="B53" s="41"/>
      <c r="C53" s="39"/>
      <c r="D53" s="41"/>
      <c r="E53" s="41"/>
      <c r="F53" s="41"/>
      <c r="G53" s="41"/>
      <c r="H53" s="39"/>
      <c r="I53" s="41"/>
      <c r="J53" s="41"/>
      <c r="K53" s="41"/>
      <c r="L53" s="41"/>
      <c r="M53" s="93"/>
      <c r="N53" s="39"/>
      <c r="O53" s="39"/>
      <c r="P53" s="39"/>
      <c r="Q53" s="39"/>
      <c r="R53" s="93"/>
    </row>
    <row r="54" spans="1:18" s="37" customFormat="1" ht="12.75">
      <c r="A54" s="39"/>
      <c r="B54" s="41"/>
      <c r="C54" s="39"/>
      <c r="D54" s="41"/>
      <c r="E54" s="41"/>
      <c r="F54" s="41" t="s">
        <v>291</v>
      </c>
      <c r="G54" s="41"/>
      <c r="H54" s="39"/>
      <c r="I54" s="41"/>
      <c r="J54" s="41"/>
      <c r="K54" s="41"/>
      <c r="L54" s="41"/>
      <c r="M54" s="93"/>
      <c r="N54" s="39"/>
      <c r="O54" s="39"/>
      <c r="P54" s="39"/>
      <c r="Q54" s="39"/>
      <c r="R54" s="93"/>
    </row>
    <row r="55" spans="1:18" s="37" customFormat="1" ht="12.75">
      <c r="A55" s="39"/>
      <c r="B55" s="41"/>
      <c r="C55" s="39"/>
      <c r="D55" s="41"/>
      <c r="E55" s="41"/>
      <c r="F55" s="41"/>
      <c r="G55" s="41" t="s">
        <v>283</v>
      </c>
      <c r="H55" s="39"/>
      <c r="I55" s="41"/>
      <c r="J55" s="41"/>
      <c r="K55" s="41"/>
      <c r="L55" s="41"/>
      <c r="M55" s="93"/>
      <c r="N55" s="39"/>
      <c r="O55" s="39"/>
      <c r="P55" s="39"/>
      <c r="Q55" s="39"/>
      <c r="R55" s="93"/>
    </row>
    <row r="56" spans="1:18" s="37" customFormat="1" ht="12.75">
      <c r="A56" s="39"/>
      <c r="B56" s="41"/>
      <c r="C56" s="39"/>
      <c r="D56" s="41"/>
      <c r="E56" s="41"/>
      <c r="F56" s="39"/>
      <c r="G56" s="39" t="s">
        <v>282</v>
      </c>
      <c r="H56" s="41"/>
      <c r="I56" s="41"/>
      <c r="J56" s="41"/>
      <c r="K56" s="41"/>
      <c r="L56" s="41"/>
      <c r="M56" s="93"/>
      <c r="N56" s="39"/>
      <c r="O56" s="39"/>
      <c r="P56" s="39"/>
      <c r="Q56" s="39"/>
      <c r="R56" s="93"/>
    </row>
    <row r="57" spans="1:18" s="37" customFormat="1" ht="12.75">
      <c r="A57" s="39"/>
      <c r="B57" s="41"/>
      <c r="C57" s="39"/>
      <c r="D57" s="41"/>
      <c r="E57" s="41"/>
      <c r="F57" s="41"/>
      <c r="G57" s="41" t="s">
        <v>284</v>
      </c>
      <c r="H57" s="39"/>
      <c r="I57" s="41"/>
      <c r="J57" s="41"/>
      <c r="K57" s="41"/>
      <c r="L57" s="41"/>
      <c r="M57" s="93"/>
      <c r="N57" s="39"/>
      <c r="O57" s="39"/>
      <c r="P57" s="39"/>
      <c r="Q57" s="39"/>
      <c r="R57" s="93"/>
    </row>
    <row r="58" spans="1:18" s="37" customFormat="1" ht="12.75">
      <c r="A58" s="39"/>
      <c r="B58" s="41"/>
      <c r="C58" s="39"/>
      <c r="D58" s="41"/>
      <c r="E58" s="41"/>
      <c r="F58" s="41"/>
      <c r="G58" s="41"/>
      <c r="H58" s="39"/>
      <c r="I58" s="41"/>
      <c r="J58" s="41"/>
      <c r="K58" s="41"/>
      <c r="L58" s="41"/>
      <c r="M58" s="93"/>
      <c r="N58" s="39"/>
      <c r="O58" s="39"/>
      <c r="P58" s="39"/>
      <c r="Q58" s="39"/>
      <c r="R58" s="93"/>
    </row>
    <row r="59" spans="1:18" s="37" customFormat="1" ht="12.75">
      <c r="A59" s="39"/>
      <c r="B59" s="41"/>
      <c r="C59" s="39"/>
      <c r="D59" s="41"/>
      <c r="E59" s="41"/>
      <c r="F59" s="41" t="s">
        <v>292</v>
      </c>
      <c r="G59" s="41"/>
      <c r="H59" s="39"/>
      <c r="I59" s="94">
        <v>4.717213972273029</v>
      </c>
      <c r="J59" s="94">
        <v>5.3055399386771</v>
      </c>
      <c r="K59" s="94">
        <v>6.956226571404201</v>
      </c>
      <c r="L59" s="94">
        <v>7.2645309661699855</v>
      </c>
      <c r="M59" s="95">
        <v>6.060309935980499</v>
      </c>
      <c r="N59" s="45">
        <v>-100</v>
      </c>
      <c r="O59" s="45">
        <v>-100</v>
      </c>
      <c r="P59" s="45">
        <v>-100</v>
      </c>
      <c r="Q59" s="45">
        <v>-100</v>
      </c>
      <c r="R59" s="95">
        <v>-100</v>
      </c>
    </row>
    <row r="60" spans="1:18" s="37" customFormat="1" ht="12.75">
      <c r="A60" s="39"/>
      <c r="B60" s="41"/>
      <c r="C60" s="39"/>
      <c r="D60" s="41"/>
      <c r="E60" s="41"/>
      <c r="F60" s="41" t="s">
        <v>424</v>
      </c>
      <c r="G60" s="41"/>
      <c r="H60" s="94"/>
      <c r="I60" s="131">
        <v>23178.441375639366</v>
      </c>
      <c r="J60" s="131">
        <v>22994.642628943824</v>
      </c>
      <c r="K60" s="131">
        <v>22848.827038469524</v>
      </c>
      <c r="L60" s="131">
        <v>25146.68032828327</v>
      </c>
      <c r="M60" s="132">
        <v>94100.41397443149</v>
      </c>
      <c r="N60" s="131">
        <v>0.043463</v>
      </c>
      <c r="O60" s="131">
        <v>0.054343333333333334</v>
      </c>
      <c r="P60" s="131">
        <v>0</v>
      </c>
      <c r="Q60" s="131">
        <v>0</v>
      </c>
      <c r="R60" s="132">
        <v>0</v>
      </c>
    </row>
    <row r="61" spans="1:18" s="37" customFormat="1" ht="12.75">
      <c r="A61" s="39"/>
      <c r="B61" s="41"/>
      <c r="C61" s="39"/>
      <c r="D61" s="41"/>
      <c r="E61" s="41"/>
      <c r="F61" s="41" t="s">
        <v>425</v>
      </c>
      <c r="G61" s="41"/>
      <c r="H61" s="94"/>
      <c r="I61" s="94" t="e">
        <f>#REF!/serie_supuestos!I60*100</f>
        <v>#REF!</v>
      </c>
      <c r="J61" s="94" t="e">
        <f>#REF!/serie_supuestos!J60*100</f>
        <v>#REF!</v>
      </c>
      <c r="K61" s="94" t="e">
        <f>#REF!/serie_supuestos!K60*100</f>
        <v>#REF!</v>
      </c>
      <c r="L61" s="94" t="e">
        <f>#REF!/serie_supuestos!L60*100</f>
        <v>#REF!</v>
      </c>
      <c r="M61" s="95" t="e">
        <f>#REF!/serie_supuestos!M60*100</f>
        <v>#REF!</v>
      </c>
      <c r="N61" s="94" t="e">
        <f>#REF!/serie_supuestos!N60*100</f>
        <v>#REF!</v>
      </c>
      <c r="O61" s="94" t="e">
        <f>#REF!/serie_supuestos!O60*100</f>
        <v>#REF!</v>
      </c>
      <c r="P61" s="94" t="e">
        <f>#REF!/serie_supuestos!P60*100</f>
        <v>#REF!</v>
      </c>
      <c r="Q61" s="94" t="e">
        <f>#REF!/serie_supuestos!Q60*100</f>
        <v>#REF!</v>
      </c>
      <c r="R61" s="95" t="e">
        <f>#REF!/serie_supuestos!R60*100</f>
        <v>#REF!</v>
      </c>
    </row>
    <row r="62" spans="1:18" s="37" customFormat="1" ht="12.75">
      <c r="A62" s="39"/>
      <c r="B62" s="41"/>
      <c r="C62" s="39"/>
      <c r="D62" s="41"/>
      <c r="E62" s="41"/>
      <c r="F62" s="41"/>
      <c r="G62" s="41"/>
      <c r="H62" s="94" t="s">
        <v>426</v>
      </c>
      <c r="I62" s="94">
        <v>-0.5234975694976918</v>
      </c>
      <c r="J62" s="94">
        <v>0.8570393331255409</v>
      </c>
      <c r="K62" s="94">
        <v>1.1983960400941038</v>
      </c>
      <c r="L62" s="94">
        <v>1.475757447108858</v>
      </c>
      <c r="M62" s="95">
        <v>1.4768266592085373</v>
      </c>
      <c r="N62" s="45" t="e">
        <f>SUM(#REF!,#REF!)/SUM(serie_supuestos!J60:L60,serie_supuestos!N60)*100</f>
        <v>#REF!</v>
      </c>
      <c r="O62" s="45" t="e">
        <f>SUM(#REF!,#REF!)/SUM(serie_supuestos!K60:L60,serie_supuestos!N60:O60)*100</f>
        <v>#REF!</v>
      </c>
      <c r="P62" s="45" t="e">
        <f>SUM(#REF!,#REF!)/SUM(serie_supuestos!L60,serie_supuestos!N60:P60)*100</f>
        <v>#REF!</v>
      </c>
      <c r="Q62" s="45" t="e">
        <f>#REF!/serie_supuestos!R60*100</f>
        <v>#REF!</v>
      </c>
      <c r="R62" s="95" t="e">
        <f>#REF!/serie_supuestos!R60*100</f>
        <v>#REF!</v>
      </c>
    </row>
    <row r="63" spans="1:18" s="37" customFormat="1" ht="12.75">
      <c r="A63" s="39"/>
      <c r="B63" s="41"/>
      <c r="C63" s="39"/>
      <c r="D63" s="41"/>
      <c r="E63" s="41"/>
      <c r="F63" s="41"/>
      <c r="G63" s="41"/>
      <c r="H63" s="39"/>
      <c r="I63" s="94"/>
      <c r="J63" s="94"/>
      <c r="K63" s="94"/>
      <c r="L63" s="94"/>
      <c r="M63" s="95"/>
      <c r="N63" s="39"/>
      <c r="O63" s="39"/>
      <c r="P63" s="39"/>
      <c r="Q63" s="39"/>
      <c r="R63" s="93"/>
    </row>
    <row r="64" spans="1:18" s="37" customFormat="1" ht="12.75">
      <c r="A64" s="39"/>
      <c r="B64" s="41"/>
      <c r="C64" s="39"/>
      <c r="D64" s="41"/>
      <c r="E64" s="41"/>
      <c r="F64" s="41" t="s">
        <v>293</v>
      </c>
      <c r="G64" s="41"/>
      <c r="H64" s="39"/>
      <c r="I64" s="94">
        <v>-12.092161660488884</v>
      </c>
      <c r="J64" s="94">
        <v>-5.628114597893443</v>
      </c>
      <c r="K64" s="94">
        <v>-2.8717757685902257</v>
      </c>
      <c r="L64" s="94">
        <v>2.6092789727229615</v>
      </c>
      <c r="M64" s="95">
        <v>-4.768824607019241</v>
      </c>
      <c r="N64" s="45">
        <v>-100</v>
      </c>
      <c r="O64" s="45">
        <v>-100</v>
      </c>
      <c r="P64" s="45">
        <v>-100</v>
      </c>
      <c r="Q64" s="45">
        <v>-100</v>
      </c>
      <c r="R64" s="95">
        <v>-100</v>
      </c>
    </row>
    <row r="65" spans="1:18" s="37" customFormat="1" ht="12.75">
      <c r="A65" s="39"/>
      <c r="B65" s="41"/>
      <c r="C65" s="39"/>
      <c r="D65" s="41"/>
      <c r="E65" s="41"/>
      <c r="F65" s="41"/>
      <c r="G65" s="41"/>
      <c r="H65" s="39"/>
      <c r="I65" s="41"/>
      <c r="J65" s="41"/>
      <c r="K65" s="41"/>
      <c r="L65" s="41"/>
      <c r="M65" s="93"/>
      <c r="N65" s="39"/>
      <c r="O65" s="39"/>
      <c r="P65" s="39"/>
      <c r="Q65" s="39"/>
      <c r="R65" s="93"/>
    </row>
    <row r="66" spans="1:18" s="37" customFormat="1" ht="12.75">
      <c r="A66" s="39"/>
      <c r="B66" s="41"/>
      <c r="C66" s="39"/>
      <c r="D66" s="41"/>
      <c r="E66" s="41"/>
      <c r="F66" s="41" t="s">
        <v>446</v>
      </c>
      <c r="G66" s="41"/>
      <c r="H66" s="39"/>
      <c r="I66" s="41"/>
      <c r="J66" s="41"/>
      <c r="K66" s="41"/>
      <c r="L66" s="41"/>
      <c r="M66" s="93"/>
      <c r="N66" s="39"/>
      <c r="O66" s="39"/>
      <c r="P66" s="39"/>
      <c r="Q66" s="39"/>
      <c r="R66" s="93"/>
    </row>
    <row r="67" spans="1:18" s="37" customFormat="1" ht="12.75">
      <c r="A67" s="39"/>
      <c r="B67" s="41"/>
      <c r="C67" s="39"/>
      <c r="D67" s="41"/>
      <c r="E67" s="41"/>
      <c r="F67" s="41"/>
      <c r="G67" s="41"/>
      <c r="H67" s="39"/>
      <c r="I67" s="39"/>
      <c r="J67" s="39"/>
      <c r="K67" s="39"/>
      <c r="L67" s="39"/>
      <c r="M67" s="39"/>
      <c r="N67" s="39"/>
      <c r="O67" s="39"/>
      <c r="P67" s="39"/>
      <c r="Q67" s="39"/>
      <c r="R67" s="39"/>
    </row>
    <row r="68" spans="1:18" s="37" customFormat="1" ht="12.75">
      <c r="A68" s="39"/>
      <c r="B68" s="41"/>
      <c r="C68" s="39"/>
      <c r="D68" s="41"/>
      <c r="E68" s="41"/>
      <c r="F68" s="41"/>
      <c r="G68" s="41"/>
      <c r="H68" s="39"/>
      <c r="I68" s="39"/>
      <c r="J68" s="39"/>
      <c r="K68" s="39"/>
      <c r="L68" s="39"/>
      <c r="M68" s="39"/>
      <c r="N68" s="39"/>
      <c r="O68" s="39"/>
      <c r="P68" s="39"/>
      <c r="Q68" s="39"/>
      <c r="R68" s="39"/>
    </row>
    <row r="69" spans="3:5" s="37" customFormat="1" ht="12.75">
      <c r="C69" s="48"/>
      <c r="D69" s="48"/>
      <c r="E69" s="48"/>
    </row>
  </sheetData>
  <mergeCells count="1">
    <mergeCell ref="I4:M4"/>
  </mergeCells>
  <printOptions horizontalCentered="1" verticalCentered="1"/>
  <pageMargins left="0.75" right="0.7874015748031497" top="0.3" bottom="0.29" header="0.24" footer="0.21"/>
  <pageSetup fitToHeight="0" fitToWidth="0" orientation="landscape" scale="70" r:id="rId1"/>
</worksheet>
</file>

<file path=xl/worksheets/sheet24.xml><?xml version="1.0" encoding="utf-8"?>
<worksheet xmlns="http://schemas.openxmlformats.org/spreadsheetml/2006/main" xmlns:r="http://schemas.openxmlformats.org/officeDocument/2006/relationships">
  <dimension ref="A1:R88"/>
  <sheetViews>
    <sheetView zoomScale="75" zoomScaleNormal="75" workbookViewId="0" topLeftCell="A29">
      <selection activeCell="G33" sqref="G33"/>
    </sheetView>
  </sheetViews>
  <sheetFormatPr defaultColWidth="11.421875" defaultRowHeight="12.75"/>
  <cols>
    <col min="1" max="1" width="1.28515625" style="0" customWidth="1"/>
    <col min="2" max="2" width="0.71875" style="0" customWidth="1"/>
    <col min="3" max="3" width="0.9921875" style="0" customWidth="1"/>
    <col min="4" max="4" width="0.85546875" style="0" customWidth="1"/>
    <col min="5" max="5" width="0.71875" style="0" customWidth="1"/>
    <col min="6" max="6" width="36.00390625" style="0" customWidth="1"/>
    <col min="7" max="8" width="8.140625" style="0" customWidth="1"/>
    <col min="9" max="9" width="7.8515625" style="0" customWidth="1"/>
    <col min="10" max="10" width="8.00390625" style="0" customWidth="1"/>
    <col min="11" max="11" width="8.57421875" style="0" customWidth="1"/>
    <col min="12" max="12" width="1.28515625" style="0" customWidth="1"/>
    <col min="13" max="13" width="8.28125" style="0" customWidth="1"/>
    <col min="14" max="14" width="8.8515625" style="0" customWidth="1"/>
    <col min="15" max="15" width="7.28125" style="0" customWidth="1"/>
    <col min="16" max="16" width="8.421875" style="0" customWidth="1"/>
    <col min="17" max="17" width="9.140625" style="0" customWidth="1"/>
  </cols>
  <sheetData>
    <row r="1" spans="1:17" ht="12.75">
      <c r="A1" s="403" t="s">
        <v>445</v>
      </c>
      <c r="B1" s="403"/>
      <c r="C1" s="403"/>
      <c r="D1" s="403"/>
      <c r="E1" s="403"/>
      <c r="F1" s="403"/>
      <c r="G1" s="403"/>
      <c r="H1" s="403"/>
      <c r="I1" s="403"/>
      <c r="J1" s="403"/>
      <c r="K1" s="403"/>
      <c r="L1" s="403"/>
      <c r="M1" s="403"/>
      <c r="N1" s="403"/>
      <c r="O1" s="403"/>
      <c r="P1" s="403"/>
      <c r="Q1" s="403"/>
    </row>
    <row r="2" spans="1:17" ht="12.75">
      <c r="A2" s="403" t="s">
        <v>0</v>
      </c>
      <c r="B2" s="403"/>
      <c r="C2" s="403"/>
      <c r="D2" s="403"/>
      <c r="E2" s="403"/>
      <c r="F2" s="403"/>
      <c r="G2" s="403"/>
      <c r="H2" s="403"/>
      <c r="I2" s="403"/>
      <c r="J2" s="403"/>
      <c r="K2" s="403"/>
      <c r="L2" s="403"/>
      <c r="M2" s="403"/>
      <c r="N2" s="403"/>
      <c r="O2" s="403"/>
      <c r="P2" s="403"/>
      <c r="Q2" s="403"/>
    </row>
    <row r="3" spans="8:14" ht="12.75">
      <c r="H3" t="s">
        <v>423</v>
      </c>
      <c r="N3" t="s">
        <v>444</v>
      </c>
    </row>
    <row r="4" spans="1:17" ht="19.5" customHeight="1" thickBot="1">
      <c r="A4" s="100" t="s">
        <v>1</v>
      </c>
      <c r="B4" s="100"/>
      <c r="C4" s="100"/>
      <c r="D4" s="100"/>
      <c r="E4" s="100"/>
      <c r="F4" s="100"/>
      <c r="G4" s="101" t="s">
        <v>328</v>
      </c>
      <c r="H4" s="101" t="s">
        <v>329</v>
      </c>
      <c r="I4" s="101" t="s">
        <v>330</v>
      </c>
      <c r="J4" s="101" t="s">
        <v>331</v>
      </c>
      <c r="K4" s="101" t="s">
        <v>332</v>
      </c>
      <c r="L4" s="100"/>
      <c r="M4" s="101" t="s">
        <v>328</v>
      </c>
      <c r="N4" s="101" t="s">
        <v>329</v>
      </c>
      <c r="O4" s="101" t="s">
        <v>330</v>
      </c>
      <c r="P4" s="101" t="s">
        <v>331</v>
      </c>
      <c r="Q4" s="101" t="s">
        <v>332</v>
      </c>
    </row>
    <row r="5" ht="13.5" thickTop="1"/>
    <row r="6" spans="1:17" ht="12.75">
      <c r="A6" t="s">
        <v>2</v>
      </c>
      <c r="G6" s="1">
        <v>688.4024079149835</v>
      </c>
      <c r="H6" s="1">
        <v>786.6065766894633</v>
      </c>
      <c r="I6" s="1">
        <v>-247.58620060171882</v>
      </c>
      <c r="J6" s="1">
        <v>162.29839603170382</v>
      </c>
      <c r="K6" s="1">
        <v>1389.7211800344355</v>
      </c>
      <c r="M6" s="1" t="e">
        <f>M8+M17+M29</f>
        <v>#REF!</v>
      </c>
      <c r="N6" s="1" t="e">
        <f>N8+N17+N29</f>
        <v>#REF!</v>
      </c>
      <c r="O6" s="1" t="e">
        <f>O8+O17+O29</f>
        <v>#REF!</v>
      </c>
      <c r="P6" s="1" t="e">
        <f>P8+P17+P29</f>
        <v>#REF!</v>
      </c>
      <c r="Q6" s="1" t="e">
        <f>Q8+Q17+Q29</f>
        <v>#REF!</v>
      </c>
    </row>
    <row r="7" spans="7:17" ht="12.75">
      <c r="G7" s="1"/>
      <c r="H7" s="1"/>
      <c r="I7" s="1"/>
      <c r="J7" s="1"/>
      <c r="K7" s="1"/>
      <c r="M7" s="1"/>
      <c r="N7" s="1"/>
      <c r="O7" s="1"/>
      <c r="P7" s="1"/>
      <c r="Q7" s="1"/>
    </row>
    <row r="8" spans="2:17" ht="12.75">
      <c r="B8" t="s">
        <v>3</v>
      </c>
      <c r="G8" s="1">
        <v>2418.093508037159</v>
      </c>
      <c r="H8" s="1">
        <v>2442.4981993718065</v>
      </c>
      <c r="I8" s="1">
        <v>1525.731788643873</v>
      </c>
      <c r="J8" s="1">
        <v>2052.581572085819</v>
      </c>
      <c r="K8" s="1">
        <v>8438.905068138662</v>
      </c>
      <c r="M8" s="1" t="e">
        <f>M9+M13</f>
        <v>#REF!</v>
      </c>
      <c r="N8" s="1" t="e">
        <f>N9+N13</f>
        <v>#REF!</v>
      </c>
      <c r="O8" s="1" t="e">
        <f>O9+O13</f>
        <v>#REF!</v>
      </c>
      <c r="P8" s="1" t="e">
        <f>P9+P13</f>
        <v>#REF!</v>
      </c>
      <c r="Q8" s="1" t="e">
        <f>Q9+Q13</f>
        <v>#REF!</v>
      </c>
    </row>
    <row r="9" spans="3:17" ht="12.75">
      <c r="C9" t="s">
        <v>4</v>
      </c>
      <c r="G9" s="1">
        <v>2494.6550386179006</v>
      </c>
      <c r="H9" s="1">
        <v>2606.292188827054</v>
      </c>
      <c r="I9" s="1">
        <v>1811.0412393733977</v>
      </c>
      <c r="J9" s="1">
        <v>2107.222061787352</v>
      </c>
      <c r="K9" s="1">
        <v>9019.210528605709</v>
      </c>
      <c r="M9" s="1" t="e">
        <f>M10+M11</f>
        <v>#REF!</v>
      </c>
      <c r="N9" s="1" t="e">
        <f>N10+N11</f>
        <v>#REF!</v>
      </c>
      <c r="O9" s="1" t="e">
        <f>O10+O11</f>
        <v>#REF!</v>
      </c>
      <c r="P9" s="1" t="e">
        <f>P10+P11</f>
        <v>#REF!</v>
      </c>
      <c r="Q9" s="1" t="e">
        <f>Q10+Q11</f>
        <v>#REF!</v>
      </c>
    </row>
    <row r="10" spans="4:17" ht="12.75">
      <c r="D10" t="s">
        <v>133</v>
      </c>
      <c r="G10" s="1">
        <v>7484.032209729198</v>
      </c>
      <c r="H10" s="1">
        <v>7927.074558515</v>
      </c>
      <c r="I10" s="1">
        <v>7932.82524564</v>
      </c>
      <c r="J10" s="1">
        <v>8680.96328641</v>
      </c>
      <c r="K10" s="1">
        <v>32024.8953002942</v>
      </c>
      <c r="M10" s="1" t="e">
        <f>+#REF!</f>
        <v>#REF!</v>
      </c>
      <c r="N10" s="1" t="e">
        <f>+#REF!</f>
        <v>#REF!</v>
      </c>
      <c r="O10" s="1" t="e">
        <f>+#REF!</f>
        <v>#REF!</v>
      </c>
      <c r="P10" s="1" t="e">
        <f>+#REF!</f>
        <v>#REF!</v>
      </c>
      <c r="Q10" s="1" t="e">
        <f>SUM(M10:P10)</f>
        <v>#REF!</v>
      </c>
    </row>
    <row r="11" spans="4:17" ht="12.75">
      <c r="D11" t="s">
        <v>333</v>
      </c>
      <c r="F11" t="s">
        <v>334</v>
      </c>
      <c r="G11" s="1">
        <v>-4989.377171111298</v>
      </c>
      <c r="H11" s="1">
        <v>-5320.782369687946</v>
      </c>
      <c r="I11" s="1">
        <v>-6121.784006266602</v>
      </c>
      <c r="J11" s="1">
        <v>-6573.741224622649</v>
      </c>
      <c r="K11" s="1">
        <v>-23005.68477168849</v>
      </c>
      <c r="M11" s="1" t="e">
        <f>+#REF!</f>
        <v>#REF!</v>
      </c>
      <c r="N11" s="1" t="e">
        <f>+#REF!</f>
        <v>#REF!</v>
      </c>
      <c r="O11" s="1" t="e">
        <f>+#REF!</f>
        <v>#REF!</v>
      </c>
      <c r="P11" s="1" t="e">
        <f>+#REF!</f>
        <v>#REF!</v>
      </c>
      <c r="Q11" s="1" t="e">
        <f>SUM(M11:P11)</f>
        <v>#REF!</v>
      </c>
    </row>
    <row r="12" spans="7:17" ht="4.5" customHeight="1">
      <c r="G12" s="1"/>
      <c r="H12" s="1"/>
      <c r="I12" s="1"/>
      <c r="J12" s="1"/>
      <c r="K12" s="1"/>
      <c r="M12" s="1"/>
      <c r="N12" s="1"/>
      <c r="O12" s="1"/>
      <c r="P12" s="1"/>
      <c r="Q12" s="1"/>
    </row>
    <row r="13" spans="3:17" ht="12.75">
      <c r="C13" t="s">
        <v>5</v>
      </c>
      <c r="G13" s="1">
        <v>-76.56153058074119</v>
      </c>
      <c r="H13" s="1">
        <v>-163.79398945524758</v>
      </c>
      <c r="I13" s="1">
        <v>-285.30945072952477</v>
      </c>
      <c r="J13" s="1">
        <v>-54.64048970153294</v>
      </c>
      <c r="K13" s="1">
        <v>-580.305460467046</v>
      </c>
      <c r="M13" s="1" t="e">
        <f>M14+M15</f>
        <v>#REF!</v>
      </c>
      <c r="N13" s="1" t="e">
        <f>N14+N15</f>
        <v>#REF!</v>
      </c>
      <c r="O13" s="1" t="e">
        <f>O14+O15</f>
        <v>#REF!</v>
      </c>
      <c r="P13" s="1" t="e">
        <f>P14+P15</f>
        <v>#REF!</v>
      </c>
      <c r="Q13" s="1" t="e">
        <f>Q14+Q15</f>
        <v>#REF!</v>
      </c>
    </row>
    <row r="14" spans="4:17" ht="12.75">
      <c r="D14" t="s">
        <v>134</v>
      </c>
      <c r="G14" s="1">
        <v>1507.6302590749121</v>
      </c>
      <c r="H14" s="1">
        <v>1396.274452572871</v>
      </c>
      <c r="I14" s="1">
        <v>1403.2310021992987</v>
      </c>
      <c r="J14" s="1">
        <v>1649.2923514365964</v>
      </c>
      <c r="K14" s="1">
        <v>5956.428065283679</v>
      </c>
      <c r="M14" s="1" t="e">
        <f>+#REF!</f>
        <v>#REF!</v>
      </c>
      <c r="N14" s="1" t="e">
        <f>+#REF!</f>
        <v>#REF!</v>
      </c>
      <c r="O14" s="1" t="e">
        <f>+#REF!</f>
        <v>#REF!</v>
      </c>
      <c r="P14" s="1" t="e">
        <f>+#REF!</f>
        <v>#REF!</v>
      </c>
      <c r="Q14" s="1" t="e">
        <f>SUM(M14:P14)</f>
        <v>#REF!</v>
      </c>
    </row>
    <row r="15" spans="4:17" ht="12.75">
      <c r="D15" t="s">
        <v>135</v>
      </c>
      <c r="G15" s="1">
        <v>-1584.1917896556533</v>
      </c>
      <c r="H15" s="1">
        <v>-1560.0684420281186</v>
      </c>
      <c r="I15" s="1">
        <v>-1688.5404529288235</v>
      </c>
      <c r="J15" s="1">
        <v>-1703.9328411381293</v>
      </c>
      <c r="K15" s="1">
        <v>-6536.733525750725</v>
      </c>
      <c r="M15" s="1" t="e">
        <f>+#REF!</f>
        <v>#REF!</v>
      </c>
      <c r="N15" s="1" t="e">
        <f>+#REF!</f>
        <v>#REF!</v>
      </c>
      <c r="O15" s="1" t="e">
        <f>+#REF!</f>
        <v>#REF!</v>
      </c>
      <c r="P15" s="1" t="e">
        <f>+#REF!</f>
        <v>#REF!</v>
      </c>
      <c r="Q15" s="1" t="e">
        <f>SUM(M15:P15)</f>
        <v>#REF!</v>
      </c>
    </row>
    <row r="16" spans="7:17" ht="3.75" customHeight="1">
      <c r="G16" s="1"/>
      <c r="H16" s="1"/>
      <c r="I16" s="1"/>
      <c r="J16" s="1"/>
      <c r="K16" s="1"/>
      <c r="M16" s="1"/>
      <c r="N16" s="1"/>
      <c r="O16" s="1"/>
      <c r="P16" s="1"/>
      <c r="Q16" s="1"/>
    </row>
    <row r="17" spans="2:17" ht="12.75">
      <c r="B17" t="s">
        <v>6</v>
      </c>
      <c r="G17" s="1">
        <v>-1878.4185185018882</v>
      </c>
      <c r="H17" s="1">
        <v>-2046.3643171680499</v>
      </c>
      <c r="I17" s="1">
        <v>-2027.0075469018852</v>
      </c>
      <c r="J17" s="1">
        <v>-2148.800303419964</v>
      </c>
      <c r="K17" s="1">
        <v>-8100.590685991788</v>
      </c>
      <c r="M17" s="1" t="e">
        <f>M18+M19</f>
        <v>#REF!</v>
      </c>
      <c r="N17" s="1" t="e">
        <f>N18+N19</f>
        <v>#REF!</v>
      </c>
      <c r="O17" s="1" t="e">
        <f>O18+O19</f>
        <v>#REF!</v>
      </c>
      <c r="P17" s="1" t="e">
        <f>P18+P19</f>
        <v>#REF!</v>
      </c>
      <c r="Q17" s="1" t="e">
        <f>Q18+Q19</f>
        <v>#REF!</v>
      </c>
    </row>
    <row r="18" spans="4:17" ht="12.75">
      <c r="D18" t="s">
        <v>136</v>
      </c>
      <c r="G18" s="1">
        <v>-0.8</v>
      </c>
      <c r="H18" s="1">
        <v>-0.8</v>
      </c>
      <c r="I18" s="1">
        <v>-0.8</v>
      </c>
      <c r="J18" s="1">
        <v>-0.8</v>
      </c>
      <c r="K18" s="1">
        <v>-3.2</v>
      </c>
      <c r="M18" s="1" t="e">
        <f>+#REF!</f>
        <v>#REF!</v>
      </c>
      <c r="N18" s="1" t="e">
        <f>+#REF!</f>
        <v>#REF!</v>
      </c>
      <c r="O18" s="1" t="e">
        <f>+#REF!</f>
        <v>#REF!</v>
      </c>
      <c r="P18" s="1" t="e">
        <f>+#REF!</f>
        <v>#REF!</v>
      </c>
      <c r="Q18" s="1" t="e">
        <f>SUM(M18:P18)</f>
        <v>#REF!</v>
      </c>
    </row>
    <row r="19" spans="4:17" ht="12.75">
      <c r="D19" t="s">
        <v>137</v>
      </c>
      <c r="G19" s="1">
        <v>-1877.6185185018883</v>
      </c>
      <c r="H19" s="1">
        <v>-2045.56431716805</v>
      </c>
      <c r="I19" s="1">
        <v>-2026.2075469018853</v>
      </c>
      <c r="J19" s="1">
        <v>-2148.000303419964</v>
      </c>
      <c r="K19" s="1">
        <v>-8097.390685991788</v>
      </c>
      <c r="M19" s="1" t="e">
        <f>M20+M23+M26</f>
        <v>#REF!</v>
      </c>
      <c r="N19" s="1" t="e">
        <f>N20+N23+N26</f>
        <v>#REF!</v>
      </c>
      <c r="O19" s="1" t="e">
        <f>O20+O23+O26</f>
        <v>#REF!</v>
      </c>
      <c r="P19" s="1" t="e">
        <f>P20+P23+P26</f>
        <v>#REF!</v>
      </c>
      <c r="Q19" s="1" t="e">
        <f>Q20+Q23+Q26</f>
        <v>#REF!</v>
      </c>
    </row>
    <row r="20" spans="5:17" ht="12.75">
      <c r="E20" t="s">
        <v>335</v>
      </c>
      <c r="G20" s="1">
        <v>-1753.9591848681598</v>
      </c>
      <c r="H20" s="1">
        <v>-1805.46038177172</v>
      </c>
      <c r="I20" s="1">
        <v>-1812.04851081024</v>
      </c>
      <c r="J20" s="1">
        <v>-2019.2099406432399</v>
      </c>
      <c r="K20" s="1">
        <v>-7390.67801809336</v>
      </c>
      <c r="M20" s="1" t="e">
        <f>M21+M22</f>
        <v>#REF!</v>
      </c>
      <c r="N20" s="1" t="e">
        <f>N21+N22</f>
        <v>#REF!</v>
      </c>
      <c r="O20" s="1" t="e">
        <f>O21+O22</f>
        <v>#REF!</v>
      </c>
      <c r="P20" s="1" t="e">
        <f>P21+P22</f>
        <v>#REF!</v>
      </c>
      <c r="Q20" s="1" t="e">
        <f>Q21+Q22</f>
        <v>#REF!</v>
      </c>
    </row>
    <row r="21" spans="6:17" ht="12.75">
      <c r="F21" s="24" t="s">
        <v>114</v>
      </c>
      <c r="G21" s="1">
        <v>163.1588849</v>
      </c>
      <c r="H21" s="1">
        <v>164.51696131</v>
      </c>
      <c r="I21" s="1">
        <v>165.07361972999996</v>
      </c>
      <c r="J21" s="1">
        <v>168.77772538</v>
      </c>
      <c r="K21" s="1">
        <v>661.5271913199999</v>
      </c>
      <c r="M21" s="1" t="e">
        <f>+#REF!</f>
        <v>#REF!</v>
      </c>
      <c r="N21" s="1" t="e">
        <f>+#REF!</f>
        <v>#REF!</v>
      </c>
      <c r="O21" s="1" t="e">
        <f>+#REF!</f>
        <v>#REF!</v>
      </c>
      <c r="P21" s="1" t="e">
        <f>+#REF!</f>
        <v>#REF!</v>
      </c>
      <c r="Q21" s="1" t="e">
        <f>SUM(M21:P21)</f>
        <v>#REF!</v>
      </c>
    </row>
    <row r="22" spans="6:17" ht="12.75">
      <c r="F22" s="24" t="s">
        <v>115</v>
      </c>
      <c r="G22" s="1">
        <v>-1917.1180697681598</v>
      </c>
      <c r="H22" s="1">
        <v>-1969.97734308172</v>
      </c>
      <c r="I22" s="1">
        <v>-1977.12213054024</v>
      </c>
      <c r="J22" s="1">
        <v>-2187.98766602324</v>
      </c>
      <c r="K22" s="1">
        <v>-8052.20520941336</v>
      </c>
      <c r="M22" s="1" t="e">
        <f>+#REF!</f>
        <v>#REF!</v>
      </c>
      <c r="N22" s="1" t="e">
        <f>+#REF!</f>
        <v>#REF!</v>
      </c>
      <c r="O22" s="1" t="e">
        <f>+#REF!</f>
        <v>#REF!</v>
      </c>
      <c r="P22" s="1" t="e">
        <f>+#REF!</f>
        <v>#REF!</v>
      </c>
      <c r="Q22" s="1" t="e">
        <f>SUM(M22:P22)</f>
        <v>#REF!</v>
      </c>
    </row>
    <row r="23" spans="5:17" ht="12.75">
      <c r="E23" t="s">
        <v>7</v>
      </c>
      <c r="G23" s="1">
        <v>-116.45965060784371</v>
      </c>
      <c r="H23" s="1">
        <v>-218.01486833805924</v>
      </c>
      <c r="I23" s="1">
        <v>-226.9985589798242</v>
      </c>
      <c r="J23" s="1">
        <v>-140.9673494264344</v>
      </c>
      <c r="K23" s="1">
        <v>-702.4404273521615</v>
      </c>
      <c r="M23" s="1" t="e">
        <f>M24+M25</f>
        <v>#REF!</v>
      </c>
      <c r="N23" s="1" t="e">
        <f>N24+N25</f>
        <v>#REF!</v>
      </c>
      <c r="O23" s="1" t="e">
        <f>O24+O25</f>
        <v>#REF!</v>
      </c>
      <c r="P23" s="1" t="e">
        <f>P24+P25</f>
        <v>#REF!</v>
      </c>
      <c r="Q23" s="1" t="e">
        <f>Q24+Q25</f>
        <v>#REF!</v>
      </c>
    </row>
    <row r="24" spans="6:17" ht="12.75">
      <c r="F24" t="s">
        <v>123</v>
      </c>
      <c r="G24" s="1">
        <v>-34.931983462828924</v>
      </c>
      <c r="H24" s="1">
        <v>-129.47914269805554</v>
      </c>
      <c r="I24" s="1">
        <v>-73.2775690269649</v>
      </c>
      <c r="J24" s="1">
        <v>-8.176522650719932</v>
      </c>
      <c r="K24" s="1">
        <v>-245.8652178385693</v>
      </c>
      <c r="M24" s="1" t="e">
        <f>+#REF!</f>
        <v>#REF!</v>
      </c>
      <c r="N24" s="1" t="e">
        <f>+#REF!</f>
        <v>#REF!</v>
      </c>
      <c r="O24" s="1" t="e">
        <f>+#REF!</f>
        <v>#REF!</v>
      </c>
      <c r="P24" s="1" t="e">
        <f>+#REF!</f>
        <v>#REF!</v>
      </c>
      <c r="Q24" s="1" t="e">
        <f>SUM(M24:P24)</f>
        <v>#REF!</v>
      </c>
    </row>
    <row r="25" spans="6:17" ht="12.75">
      <c r="F25" t="s">
        <v>124</v>
      </c>
      <c r="G25" s="1">
        <v>-81.52766714501479</v>
      </c>
      <c r="H25" s="1">
        <v>-88.5357256400037</v>
      </c>
      <c r="I25" s="1">
        <v>-153.7209899528593</v>
      </c>
      <c r="J25" s="1">
        <v>-132.79082677571446</v>
      </c>
      <c r="K25" s="1">
        <v>-456.5752095135922</v>
      </c>
      <c r="M25" s="1" t="e">
        <f>+#REF!</f>
        <v>#REF!</v>
      </c>
      <c r="N25" s="1" t="e">
        <f>+#REF!</f>
        <v>#REF!</v>
      </c>
      <c r="O25" s="1" t="e">
        <f>+#REF!</f>
        <v>#REF!</v>
      </c>
      <c r="P25" s="1" t="e">
        <f>+#REF!</f>
        <v>#REF!</v>
      </c>
      <c r="Q25" s="1" t="e">
        <f>SUM(M25:P25)</f>
        <v>#REF!</v>
      </c>
    </row>
    <row r="26" spans="5:17" ht="12.75">
      <c r="E26" t="s">
        <v>9</v>
      </c>
      <c r="G26" s="1">
        <v>-7.199683025884781</v>
      </c>
      <c r="H26" s="1">
        <v>-22.089067058270686</v>
      </c>
      <c r="I26" s="1">
        <v>12.839522888178777</v>
      </c>
      <c r="J26" s="1">
        <v>12.176986649710017</v>
      </c>
      <c r="K26" s="1">
        <v>-4.272240546266687</v>
      </c>
      <c r="M26" s="1" t="e">
        <f>M27+M28</f>
        <v>#REF!</v>
      </c>
      <c r="N26" s="1" t="e">
        <f>N27+N28</f>
        <v>#REF!</v>
      </c>
      <c r="O26" s="1" t="e">
        <f>O27+O28</f>
        <v>#REF!</v>
      </c>
      <c r="P26" s="1" t="e">
        <f>P27+P28</f>
        <v>#REF!</v>
      </c>
      <c r="Q26" s="1" t="e">
        <f>Q27+Q28</f>
        <v>#REF!</v>
      </c>
    </row>
    <row r="27" spans="6:17" ht="12.75">
      <c r="F27" t="s">
        <v>336</v>
      </c>
      <c r="G27" s="1">
        <v>96.01962374149937</v>
      </c>
      <c r="H27" s="1">
        <v>101.75381021044848</v>
      </c>
      <c r="I27" s="1">
        <v>108.88802535729107</v>
      </c>
      <c r="J27" s="1">
        <v>125.54113704054569</v>
      </c>
      <c r="K27" s="1">
        <v>432.2025963497846</v>
      </c>
      <c r="M27" s="1" t="e">
        <f>+#REF!</f>
        <v>#REF!</v>
      </c>
      <c r="N27" s="1" t="e">
        <f>+#REF!</f>
        <v>#REF!</v>
      </c>
      <c r="O27" s="1" t="e">
        <f>+#REF!</f>
        <v>#REF!</v>
      </c>
      <c r="P27" s="1" t="e">
        <f>+#REF!</f>
        <v>#REF!</v>
      </c>
      <c r="Q27" s="1" t="e">
        <f>SUM(M27:P27)</f>
        <v>#REF!</v>
      </c>
    </row>
    <row r="28" spans="6:17" ht="12.75">
      <c r="F28" t="s">
        <v>337</v>
      </c>
      <c r="G28" s="1">
        <v>-103.21930676738415</v>
      </c>
      <c r="H28" s="1">
        <v>-123.84287726871916</v>
      </c>
      <c r="I28" s="1">
        <v>-96.0485024691123</v>
      </c>
      <c r="J28" s="1">
        <v>-113.36415039083568</v>
      </c>
      <c r="K28" s="1">
        <v>-436.4748368960513</v>
      </c>
      <c r="M28" s="1" t="e">
        <f>+#REF!</f>
        <v>#REF!</v>
      </c>
      <c r="N28" s="1" t="e">
        <f>+#REF!</f>
        <v>#REF!</v>
      </c>
      <c r="O28" s="1" t="e">
        <f>+#REF!</f>
        <v>#REF!</v>
      </c>
      <c r="P28" s="1" t="e">
        <f>+#REF!</f>
        <v>#REF!</v>
      </c>
      <c r="Q28" s="1" t="e">
        <f>SUM(M28:P28)</f>
        <v>#REF!</v>
      </c>
    </row>
    <row r="29" spans="2:18" ht="12.75">
      <c r="B29" t="s">
        <v>10</v>
      </c>
      <c r="G29" s="1">
        <v>148.72741837971262</v>
      </c>
      <c r="H29" s="1">
        <v>390.4726944857066</v>
      </c>
      <c r="I29" s="1">
        <v>253.68955765629346</v>
      </c>
      <c r="J29" s="1">
        <v>258.5171273658489</v>
      </c>
      <c r="K29" s="1">
        <v>1051.4067978875617</v>
      </c>
      <c r="M29" s="1" t="e">
        <f>M30+M31</f>
        <v>#REF!</v>
      </c>
      <c r="N29" s="1" t="e">
        <f>N30+N31</f>
        <v>#REF!</v>
      </c>
      <c r="O29" s="1" t="e">
        <f>O30+O31</f>
        <v>#REF!</v>
      </c>
      <c r="P29" s="1" t="e">
        <f>P30+P31</f>
        <v>#REF!</v>
      </c>
      <c r="Q29" s="1" t="e">
        <f>Q30+Q31</f>
        <v>#REF!</v>
      </c>
      <c r="R29" s="1"/>
    </row>
    <row r="30" spans="4:18" ht="12.75">
      <c r="D30" t="s">
        <v>134</v>
      </c>
      <c r="G30" s="1">
        <v>230.57485065634435</v>
      </c>
      <c r="H30" s="1">
        <v>478.56840330150686</v>
      </c>
      <c r="I30" s="1">
        <v>332.9093561120608</v>
      </c>
      <c r="J30" s="1">
        <v>353.1411687348175</v>
      </c>
      <c r="K30" s="1">
        <v>1395.1937788047296</v>
      </c>
      <c r="M30" s="1" t="e">
        <f>+#REF!</f>
        <v>#REF!</v>
      </c>
      <c r="N30" s="1" t="e">
        <f>+#REF!</f>
        <v>#REF!</v>
      </c>
      <c r="O30" s="1" t="e">
        <f>+#REF!</f>
        <v>#REF!</v>
      </c>
      <c r="P30" s="1" t="e">
        <f>+#REF!</f>
        <v>#REF!</v>
      </c>
      <c r="Q30" s="1" t="e">
        <f>SUM(M30:P30)</f>
        <v>#REF!</v>
      </c>
      <c r="R30" s="1"/>
    </row>
    <row r="31" spans="4:18" ht="12.75">
      <c r="D31" t="s">
        <v>135</v>
      </c>
      <c r="G31" s="1">
        <v>-81.84743227663175</v>
      </c>
      <c r="H31" s="1">
        <v>-88.09570881580028</v>
      </c>
      <c r="I31" s="1">
        <v>-79.21979845576732</v>
      </c>
      <c r="J31" s="1">
        <v>-94.62404136896858</v>
      </c>
      <c r="K31" s="1">
        <v>-343.7869809171679</v>
      </c>
      <c r="M31" s="1" t="e">
        <f>+#REF!</f>
        <v>#REF!</v>
      </c>
      <c r="N31" s="1" t="e">
        <f>+#REF!</f>
        <v>#REF!</v>
      </c>
      <c r="O31" s="1" t="e">
        <f>+#REF!</f>
        <v>#REF!</v>
      </c>
      <c r="P31" s="1" t="e">
        <f>+#REF!</f>
        <v>#REF!</v>
      </c>
      <c r="Q31" s="1" t="e">
        <f>SUM(M31:P31)</f>
        <v>#REF!</v>
      </c>
      <c r="R31" s="1"/>
    </row>
    <row r="32" spans="7:17" ht="12.75">
      <c r="G32" s="1"/>
      <c r="H32" s="1"/>
      <c r="I32" s="1"/>
      <c r="J32" s="1"/>
      <c r="K32" s="1"/>
      <c r="M32" s="1"/>
      <c r="N32" s="1"/>
      <c r="O32" s="1"/>
      <c r="P32" s="1"/>
      <c r="Q32" s="1"/>
    </row>
    <row r="33" spans="1:17" ht="12.75">
      <c r="A33" t="s">
        <v>11</v>
      </c>
      <c r="G33" s="1">
        <v>-414.3886882499571</v>
      </c>
      <c r="H33" s="1">
        <v>-1173.8853035787092</v>
      </c>
      <c r="I33" s="1">
        <v>1119.248889963851</v>
      </c>
      <c r="J33" s="1">
        <v>140.71757619972834</v>
      </c>
      <c r="K33" s="1">
        <v>-328.30752566508744</v>
      </c>
      <c r="M33" s="1" t="e">
        <f>M35+M37</f>
        <v>#REF!</v>
      </c>
      <c r="N33" s="1" t="e">
        <f>N35+N37</f>
        <v>#REF!</v>
      </c>
      <c r="O33" s="1" t="e">
        <f>O35+O37</f>
        <v>#REF!</v>
      </c>
      <c r="P33" s="1" t="e">
        <f>P35+P37</f>
        <v>#REF!</v>
      </c>
      <c r="Q33" s="1" t="e">
        <f>Q35+Q37</f>
        <v>#REF!</v>
      </c>
    </row>
    <row r="34" spans="7:17" ht="12.75">
      <c r="G34" s="1"/>
      <c r="H34" s="1"/>
      <c r="I34" s="1"/>
      <c r="J34" s="1"/>
      <c r="K34" s="1"/>
      <c r="M34" s="1"/>
      <c r="N34" s="1"/>
      <c r="O34" s="1"/>
      <c r="P34" s="1"/>
      <c r="Q34" s="1"/>
    </row>
    <row r="35" spans="2:17" ht="12.75">
      <c r="B35" t="s">
        <v>12</v>
      </c>
      <c r="G35" s="1">
        <v>5.1</v>
      </c>
      <c r="H35" s="1">
        <v>0</v>
      </c>
      <c r="I35" s="1">
        <v>0</v>
      </c>
      <c r="J35" s="1">
        <v>0</v>
      </c>
      <c r="K35" s="1">
        <v>5.1</v>
      </c>
      <c r="M35" s="1" t="e">
        <f>+#REF!</f>
        <v>#REF!</v>
      </c>
      <c r="N35" s="1" t="e">
        <f>+#REF!</f>
        <v>#REF!</v>
      </c>
      <c r="O35" s="1" t="e">
        <f>+#REF!</f>
        <v>#REF!</v>
      </c>
      <c r="P35" s="1" t="e">
        <f>+#REF!</f>
        <v>#REF!</v>
      </c>
      <c r="Q35" s="1" t="e">
        <f>SUM(M35:P35)</f>
        <v>#REF!</v>
      </c>
    </row>
    <row r="36" spans="7:17" ht="12.75">
      <c r="G36" s="1"/>
      <c r="H36" s="1"/>
      <c r="I36" s="1"/>
      <c r="J36" s="1"/>
      <c r="K36" s="1"/>
      <c r="M36" s="1"/>
      <c r="N36" s="1"/>
      <c r="O36" s="1"/>
      <c r="P36" s="1"/>
      <c r="Q36" s="1"/>
    </row>
    <row r="37" spans="2:17" ht="12.75">
      <c r="B37" t="s">
        <v>13</v>
      </c>
      <c r="G37" s="1">
        <v>-419.48868824995714</v>
      </c>
      <c r="H37" s="1">
        <v>-1173.8853035787092</v>
      </c>
      <c r="I37" s="1">
        <v>1119.248889963851</v>
      </c>
      <c r="J37" s="1">
        <v>140.71757619972834</v>
      </c>
      <c r="K37" s="1">
        <v>-333.40752566508746</v>
      </c>
      <c r="M37" s="1" t="e">
        <f>M38+M47+M50+M53+M64</f>
        <v>#REF!</v>
      </c>
      <c r="N37" s="1" t="e">
        <f>N38+N47+N50+N53+N64</f>
        <v>#REF!</v>
      </c>
      <c r="O37" s="1" t="e">
        <f>O38+O47+O50+O53+O64</f>
        <v>#REF!</v>
      </c>
      <c r="P37" s="1" t="e">
        <f>P38+P47+P50+P53+P64</f>
        <v>#REF!</v>
      </c>
      <c r="Q37" s="1" t="e">
        <f>Q38+Q47+Q50+Q53+Q64</f>
        <v>#REF!</v>
      </c>
    </row>
    <row r="38" spans="4:17" ht="12.75">
      <c r="D38" t="s">
        <v>14</v>
      </c>
      <c r="G38" s="1">
        <v>1834.9772837826802</v>
      </c>
      <c r="H38" s="1">
        <v>570.5132079852319</v>
      </c>
      <c r="I38" s="1">
        <v>3173.22763362596</v>
      </c>
      <c r="J38" s="1">
        <v>1081.0920008668202</v>
      </c>
      <c r="K38" s="1">
        <v>6659.810126260692</v>
      </c>
      <c r="M38" s="1" t="e">
        <f>M39+M43</f>
        <v>#REF!</v>
      </c>
      <c r="N38" s="1" t="e">
        <f>N39+N43</f>
        <v>#REF!</v>
      </c>
      <c r="O38" s="1" t="e">
        <f>O39+O43</f>
        <v>#REF!</v>
      </c>
      <c r="P38" s="1" t="e">
        <f>P39+P43</f>
        <v>#REF!</v>
      </c>
      <c r="Q38" s="1" t="e">
        <f>Q39+Q43</f>
        <v>#REF!</v>
      </c>
    </row>
    <row r="39" spans="5:17" ht="12.75">
      <c r="E39" t="s">
        <v>361</v>
      </c>
      <c r="G39" s="1">
        <v>-163.34335927</v>
      </c>
      <c r="H39" s="1">
        <v>-189.63403290999995</v>
      </c>
      <c r="I39" s="1">
        <v>-152.81239597999993</v>
      </c>
      <c r="J39" s="1">
        <v>-437.16111170000005</v>
      </c>
      <c r="K39" s="1">
        <v>-942.95089986</v>
      </c>
      <c r="M39" s="1" t="e">
        <f>SUM(M40:M42)</f>
        <v>#REF!</v>
      </c>
      <c r="N39" s="1" t="e">
        <f>SUM(N40:N42)</f>
        <v>#REF!</v>
      </c>
      <c r="O39" s="1" t="e">
        <f>SUM(O40:O42)</f>
        <v>#REF!</v>
      </c>
      <c r="P39" s="1" t="e">
        <f>SUM(P40:P42)</f>
        <v>#REF!</v>
      </c>
      <c r="Q39" s="1" t="e">
        <f>SUM(Q40:Q42)</f>
        <v>#REF!</v>
      </c>
    </row>
    <row r="40" spans="6:17" ht="12.75">
      <c r="F40" t="s">
        <v>15</v>
      </c>
      <c r="G40" s="1">
        <v>54.88901161999999</v>
      </c>
      <c r="H40" s="1">
        <v>-62.24447915000002</v>
      </c>
      <c r="I40" s="1">
        <v>93.77739718999999</v>
      </c>
      <c r="J40" s="1">
        <v>-222.23304612000004</v>
      </c>
      <c r="K40" s="1">
        <v>-135.81111646000008</v>
      </c>
      <c r="M40" s="1" t="e">
        <f>+#REF!</f>
        <v>#REF!</v>
      </c>
      <c r="N40" s="1" t="e">
        <f>+#REF!</f>
        <v>#REF!</v>
      </c>
      <c r="O40" s="1" t="e">
        <f>+#REF!</f>
        <v>#REF!</v>
      </c>
      <c r="P40" s="1" t="e">
        <f>+#REF!</f>
        <v>#REF!</v>
      </c>
      <c r="Q40" s="1" t="e">
        <f>SUM(M40:P40)</f>
        <v>#REF!</v>
      </c>
    </row>
    <row r="41" spans="6:17" ht="12.75">
      <c r="F41" t="s">
        <v>16</v>
      </c>
      <c r="G41" s="1">
        <v>-150.85501627</v>
      </c>
      <c r="H41" s="1">
        <v>-150.61545875</v>
      </c>
      <c r="I41" s="1">
        <v>-152.88536852</v>
      </c>
      <c r="J41" s="1">
        <v>-142.45961975</v>
      </c>
      <c r="K41" s="1">
        <v>-596.81546329</v>
      </c>
      <c r="M41" s="1" t="e">
        <f>+#REF!</f>
        <v>#REF!</v>
      </c>
      <c r="N41" s="1" t="e">
        <f>+#REF!</f>
        <v>#REF!</v>
      </c>
      <c r="O41" s="1" t="e">
        <f>+#REF!</f>
        <v>#REF!</v>
      </c>
      <c r="P41" s="1" t="e">
        <f>+#REF!</f>
        <v>#REF!</v>
      </c>
      <c r="Q41" s="1" t="e">
        <f>SUM(M41:P41)</f>
        <v>#REF!</v>
      </c>
    </row>
    <row r="42" spans="6:17" ht="12.75">
      <c r="F42" t="s">
        <v>17</v>
      </c>
      <c r="G42" s="1">
        <v>-67.37735462</v>
      </c>
      <c r="H42" s="1">
        <v>23.22590499000006</v>
      </c>
      <c r="I42" s="1">
        <v>-93.70442464999994</v>
      </c>
      <c r="J42" s="1">
        <v>-72.46844583000001</v>
      </c>
      <c r="K42" s="1">
        <v>-210.3243201099999</v>
      </c>
      <c r="M42" s="1" t="e">
        <f>+#REF!</f>
        <v>#REF!</v>
      </c>
      <c r="N42" s="1" t="e">
        <f>+#REF!</f>
        <v>#REF!</v>
      </c>
      <c r="O42" s="1" t="e">
        <f>+#REF!</f>
        <v>#REF!</v>
      </c>
      <c r="P42" s="1" t="e">
        <f>+#REF!</f>
        <v>#REF!</v>
      </c>
      <c r="Q42" s="1" t="e">
        <f>SUM(M42:P42)</f>
        <v>#REF!</v>
      </c>
    </row>
    <row r="43" spans="5:17" ht="12.75">
      <c r="E43" t="s">
        <v>362</v>
      </c>
      <c r="G43" s="1">
        <v>1998.3206430526802</v>
      </c>
      <c r="H43" s="1">
        <v>760.1472408952319</v>
      </c>
      <c r="I43" s="1">
        <v>3326.04002960596</v>
      </c>
      <c r="J43" s="1">
        <v>1518.2531125668202</v>
      </c>
      <c r="K43" s="1">
        <v>7602.761026120693</v>
      </c>
      <c r="M43" s="1" t="e">
        <f>SUM(M44:M46)</f>
        <v>#REF!</v>
      </c>
      <c r="N43" s="1" t="e">
        <f>SUM(N44:N46)</f>
        <v>#REF!</v>
      </c>
      <c r="O43" s="1" t="e">
        <f>SUM(O44:O46)</f>
        <v>#REF!</v>
      </c>
      <c r="P43" s="1" t="e">
        <f>SUM(P44:P46)</f>
        <v>#REF!</v>
      </c>
      <c r="Q43" s="1" t="e">
        <f>SUM(Q44:Q46)</f>
        <v>#REF!</v>
      </c>
    </row>
    <row r="44" spans="6:17" ht="12.75">
      <c r="F44" t="s">
        <v>15</v>
      </c>
      <c r="G44" s="1">
        <v>79.1034647700003</v>
      </c>
      <c r="H44" s="1">
        <v>0.865455670000074</v>
      </c>
      <c r="I44" s="1">
        <v>700.4961273300001</v>
      </c>
      <c r="J44" s="1">
        <v>334.9172886000001</v>
      </c>
      <c r="K44" s="1">
        <v>1115.3823363700008</v>
      </c>
      <c r="M44" s="1" t="e">
        <f>+#REF!</f>
        <v>#REF!</v>
      </c>
      <c r="N44" s="1" t="e">
        <f>+#REF!</f>
        <v>#REF!</v>
      </c>
      <c r="O44" s="1" t="e">
        <f>+#REF!</f>
        <v>#REF!</v>
      </c>
      <c r="P44" s="1" t="e">
        <f>+#REF!</f>
        <v>#REF!</v>
      </c>
      <c r="Q44" s="1" t="e">
        <f>SUM(M44:P44)</f>
        <v>#REF!</v>
      </c>
    </row>
    <row r="45" spans="6:17" ht="12.75">
      <c r="F45" t="s">
        <v>16</v>
      </c>
      <c r="G45" s="1">
        <v>1753.9891782826799</v>
      </c>
      <c r="H45" s="1">
        <v>1117.956785225232</v>
      </c>
      <c r="I45" s="1">
        <v>1647.9659022759602</v>
      </c>
      <c r="J45" s="1">
        <v>1656.93582396682</v>
      </c>
      <c r="K45" s="1">
        <v>6176.847689750692</v>
      </c>
      <c r="M45" s="1" t="e">
        <f>+#REF!</f>
        <v>#REF!</v>
      </c>
      <c r="N45" s="1" t="e">
        <f>+#REF!</f>
        <v>#REF!</v>
      </c>
      <c r="O45" s="1" t="e">
        <f>+#REF!</f>
        <v>#REF!</v>
      </c>
      <c r="P45" s="1" t="e">
        <f>+#REF!</f>
        <v>#REF!</v>
      </c>
      <c r="Q45" s="1" t="e">
        <f>SUM(M45:P45)</f>
        <v>#REF!</v>
      </c>
    </row>
    <row r="46" spans="6:17" ht="12.75">
      <c r="F46" t="s">
        <v>101</v>
      </c>
      <c r="G46" s="1">
        <v>165.22799999999998</v>
      </c>
      <c r="H46" s="1">
        <v>-358.675</v>
      </c>
      <c r="I46" s="1">
        <v>977.578</v>
      </c>
      <c r="J46" s="1">
        <v>-473.6</v>
      </c>
      <c r="K46" s="1">
        <v>310.53099999999984</v>
      </c>
      <c r="M46" s="1" t="e">
        <f>+#REF!</f>
        <v>#REF!</v>
      </c>
      <c r="N46" s="1" t="e">
        <f>+#REF!</f>
        <v>#REF!</v>
      </c>
      <c r="O46" s="1" t="e">
        <f>+#REF!</f>
        <v>#REF!</v>
      </c>
      <c r="P46" s="1" t="e">
        <f>+#REF!</f>
        <v>#REF!</v>
      </c>
      <c r="Q46" s="1" t="e">
        <f>SUM(M46:P46)</f>
        <v>#REF!</v>
      </c>
    </row>
    <row r="47" spans="4:17" ht="12.75">
      <c r="D47" t="s">
        <v>18</v>
      </c>
      <c r="G47" s="1">
        <v>-314.50380569011963</v>
      </c>
      <c r="H47" s="1">
        <v>-1447.8367242044467</v>
      </c>
      <c r="I47" s="1">
        <v>-1085.9888331920497</v>
      </c>
      <c r="J47" s="1">
        <v>-585.4897123403057</v>
      </c>
      <c r="K47" s="1">
        <v>-3433.8190754269217</v>
      </c>
      <c r="M47" s="1" t="e">
        <f>M48+M49</f>
        <v>#REF!</v>
      </c>
      <c r="N47" s="1" t="e">
        <f>N48+N49</f>
        <v>#REF!</v>
      </c>
      <c r="O47" s="1" t="e">
        <f>O48+O49</f>
        <v>#REF!</v>
      </c>
      <c r="P47" s="1" t="e">
        <f>P48+P49</f>
        <v>#REF!</v>
      </c>
      <c r="Q47" s="1" t="e">
        <f>Q48+Q49</f>
        <v>#REF!</v>
      </c>
    </row>
    <row r="48" spans="5:17" ht="12.75">
      <c r="E48" t="s">
        <v>19</v>
      </c>
      <c r="G48" s="1">
        <v>-1251.2765539621196</v>
      </c>
      <c r="H48" s="1">
        <v>-1053.0249209044468</v>
      </c>
      <c r="I48" s="1">
        <v>-731.1083830071839</v>
      </c>
      <c r="J48" s="1">
        <v>-1521.5951175803057</v>
      </c>
      <c r="K48" s="1">
        <v>-4557.004975454056</v>
      </c>
      <c r="M48" s="1" t="e">
        <f>+#REF!</f>
        <v>#REF!</v>
      </c>
      <c r="N48" s="1" t="e">
        <f>+#REF!</f>
        <v>#REF!</v>
      </c>
      <c r="O48" s="1" t="e">
        <f>+#REF!</f>
        <v>#REF!</v>
      </c>
      <c r="P48" s="1" t="e">
        <f>+#REF!</f>
        <v>#REF!</v>
      </c>
      <c r="Q48" s="1" t="e">
        <f>SUM(M48:P48)</f>
        <v>#REF!</v>
      </c>
    </row>
    <row r="49" spans="5:17" ht="12.75">
      <c r="E49" t="s">
        <v>8</v>
      </c>
      <c r="G49" s="1">
        <v>936.772748272</v>
      </c>
      <c r="H49" s="1">
        <v>-394.8118032999999</v>
      </c>
      <c r="I49" s="1">
        <v>-354.88045018486594</v>
      </c>
      <c r="J49" s="1">
        <v>936.10540524</v>
      </c>
      <c r="K49" s="1">
        <v>1123.1859000271343</v>
      </c>
      <c r="M49" s="1" t="e">
        <f>+#REF!</f>
        <v>#REF!</v>
      </c>
      <c r="N49" s="1" t="e">
        <f>+#REF!</f>
        <v>#REF!</v>
      </c>
      <c r="O49" s="1" t="e">
        <f>+#REF!</f>
        <v>#REF!</v>
      </c>
      <c r="P49" s="1" t="e">
        <f>+#REF!</f>
        <v>#REF!</v>
      </c>
      <c r="Q49" s="1" t="e">
        <f>SUM(M49:P49)</f>
        <v>#REF!</v>
      </c>
    </row>
    <row r="50" spans="4:17" ht="12.75">
      <c r="D50" t="s">
        <v>20</v>
      </c>
      <c r="G50" s="1">
        <v>140.71387336</v>
      </c>
      <c r="H50" s="1">
        <v>-48.72825006000008</v>
      </c>
      <c r="I50" s="1">
        <v>-109.70645126999999</v>
      </c>
      <c r="J50" s="1">
        <v>-66.29988628000012</v>
      </c>
      <c r="K50" s="1">
        <v>-84.02071425000018</v>
      </c>
      <c r="M50" s="1" t="e">
        <f>+M51+M52</f>
        <v>#REF!</v>
      </c>
      <c r="N50" s="1" t="e">
        <f>+N51+N52</f>
        <v>#REF!</v>
      </c>
      <c r="O50" s="1" t="e">
        <f>+O51+O52</f>
        <v>#REF!</v>
      </c>
      <c r="P50" s="1" t="e">
        <f>+P51+P52</f>
        <v>#REF!</v>
      </c>
      <c r="Q50" s="1" t="e">
        <f>SUM(M50:P50)</f>
        <v>#REF!</v>
      </c>
    </row>
    <row r="51" spans="5:17" ht="12.75">
      <c r="E51" t="s">
        <v>19</v>
      </c>
      <c r="G51" s="1" t="e">
        <f>+c_8!#REF!</f>
        <v>#REF!</v>
      </c>
      <c r="H51" s="1" t="e">
        <f>+c_8!#REF!</f>
        <v>#REF!</v>
      </c>
      <c r="I51" s="1" t="e">
        <f>+c_8!#REF!</f>
        <v>#REF!</v>
      </c>
      <c r="J51" s="1" t="e">
        <f>+c_8!#REF!</f>
        <v>#REF!</v>
      </c>
      <c r="K51" s="1" t="e">
        <f>SUM(G51:J51)</f>
        <v>#REF!</v>
      </c>
      <c r="M51" s="1" t="e">
        <f>+#REF!</f>
        <v>#REF!</v>
      </c>
      <c r="N51" s="1" t="e">
        <f>+#REF!</f>
        <v>#REF!</v>
      </c>
      <c r="O51" s="1" t="e">
        <f>+#REF!</f>
        <v>#REF!</v>
      </c>
      <c r="P51" s="1" t="e">
        <f>+#REF!</f>
        <v>#REF!</v>
      </c>
      <c r="Q51" s="1" t="e">
        <f>SUM(M51:P51)</f>
        <v>#REF!</v>
      </c>
    </row>
    <row r="52" spans="5:17" ht="12.75">
      <c r="E52" t="s">
        <v>8</v>
      </c>
      <c r="G52" s="1" t="e">
        <f>+c_8!#REF!</f>
        <v>#REF!</v>
      </c>
      <c r="H52" s="1" t="e">
        <f>+c_8!#REF!</f>
        <v>#REF!</v>
      </c>
      <c r="I52" s="1" t="e">
        <f>+c_8!#REF!</f>
        <v>#REF!</v>
      </c>
      <c r="J52" s="1" t="e">
        <f>+c_8!#REF!</f>
        <v>#REF!</v>
      </c>
      <c r="K52" s="1" t="e">
        <f>SUM(G52:J52)</f>
        <v>#REF!</v>
      </c>
      <c r="M52" s="1" t="e">
        <f>+#REF!</f>
        <v>#REF!</v>
      </c>
      <c r="N52" s="1" t="e">
        <f>+#REF!</f>
        <v>#REF!</v>
      </c>
      <c r="O52" s="1" t="e">
        <f>+#REF!</f>
        <v>#REF!</v>
      </c>
      <c r="P52" s="1" t="e">
        <f>+#REF!</f>
        <v>#REF!</v>
      </c>
      <c r="Q52" s="1" t="e">
        <f>SUM(M52:P52)</f>
        <v>#REF!</v>
      </c>
    </row>
    <row r="53" spans="4:17" ht="12.75">
      <c r="D53" t="s">
        <v>338</v>
      </c>
      <c r="G53" s="1">
        <v>-1989.3760397025176</v>
      </c>
      <c r="H53" s="1">
        <v>-223.31353729949433</v>
      </c>
      <c r="I53" s="1">
        <v>-994.4834592000595</v>
      </c>
      <c r="J53" s="1">
        <v>-458.98482604678605</v>
      </c>
      <c r="K53" s="1">
        <v>-3666.157862248858</v>
      </c>
      <c r="M53" s="1" t="e">
        <f>M54+M59</f>
        <v>#REF!</v>
      </c>
      <c r="N53" s="1" t="e">
        <f>N54+N59</f>
        <v>#REF!</v>
      </c>
      <c r="O53" s="1" t="e">
        <f>O54+O59</f>
        <v>#REF!</v>
      </c>
      <c r="P53" s="1" t="e">
        <f>P54+P59</f>
        <v>#REF!</v>
      </c>
      <c r="Q53" s="1" t="e">
        <f>Q54+Q59</f>
        <v>#REF!</v>
      </c>
    </row>
    <row r="54" spans="5:17" ht="12.75">
      <c r="E54" t="s">
        <v>19</v>
      </c>
      <c r="G54" s="1">
        <v>-1667.2730159335197</v>
      </c>
      <c r="H54" s="1">
        <v>-125.77110461125332</v>
      </c>
      <c r="I54" s="1">
        <v>-638.0226152168565</v>
      </c>
      <c r="J54" s="1">
        <v>-534.8596389379726</v>
      </c>
      <c r="K54" s="1">
        <v>-2965.926374699602</v>
      </c>
      <c r="M54" s="1" t="e">
        <f>SUM(M55:M58)</f>
        <v>#REF!</v>
      </c>
      <c r="N54" s="1" t="e">
        <f>SUM(N55:N58)</f>
        <v>#REF!</v>
      </c>
      <c r="O54" s="1" t="e">
        <f>SUM(O55:O58)</f>
        <v>#REF!</v>
      </c>
      <c r="P54" s="1" t="e">
        <f>SUM(P55:P58)</f>
        <v>#REF!</v>
      </c>
      <c r="Q54" s="1" t="e">
        <f>SUM(Q55:Q58)</f>
        <v>#REF!</v>
      </c>
    </row>
    <row r="55" spans="6:17" ht="12.75">
      <c r="F55" t="s">
        <v>21</v>
      </c>
      <c r="G55" s="1">
        <v>-624.3910159335197</v>
      </c>
      <c r="H55" s="1">
        <v>-33.43210461125324</v>
      </c>
      <c r="I55" s="1">
        <v>-377.04861521685655</v>
      </c>
      <c r="J55" s="1">
        <v>-510.6375650869945</v>
      </c>
      <c r="K55" s="1">
        <v>-1545.5093008486242</v>
      </c>
      <c r="M55" s="1" t="e">
        <f>+#REF!</f>
        <v>#REF!</v>
      </c>
      <c r="N55" s="1" t="e">
        <f>+#REF!</f>
        <v>#REF!</v>
      </c>
      <c r="O55" s="1" t="e">
        <f>+#REF!</f>
        <v>#REF!</v>
      </c>
      <c r="P55" s="1" t="e">
        <f>+#REF!</f>
        <v>#REF!</v>
      </c>
      <c r="Q55" s="1" t="e">
        <f>SUM(M55:P55)</f>
        <v>#REF!</v>
      </c>
    </row>
    <row r="56" spans="6:17" ht="12.75">
      <c r="F56" t="s">
        <v>22</v>
      </c>
      <c r="G56" s="1">
        <v>31.19799999999995</v>
      </c>
      <c r="H56" s="1">
        <v>-42.74199999999999</v>
      </c>
      <c r="I56" s="1">
        <v>63.932000000000016</v>
      </c>
      <c r="J56" s="1">
        <v>-52.037000000000035</v>
      </c>
      <c r="K56" s="1">
        <v>0.35099999999994225</v>
      </c>
      <c r="M56" s="1" t="e">
        <f>+#REF!</f>
        <v>#REF!</v>
      </c>
      <c r="N56" s="1" t="e">
        <f>+#REF!</f>
        <v>#REF!</v>
      </c>
      <c r="O56" s="1" t="e">
        <f>+#REF!</f>
        <v>#REF!</v>
      </c>
      <c r="P56" s="1" t="e">
        <f>+#REF!</f>
        <v>#REF!</v>
      </c>
      <c r="Q56" s="1" t="e">
        <f>SUM(M56:P56)</f>
        <v>#REF!</v>
      </c>
    </row>
    <row r="57" spans="6:17" ht="12.75">
      <c r="F57" t="s">
        <v>23</v>
      </c>
      <c r="G57" s="1">
        <v>-1074.08</v>
      </c>
      <c r="H57" s="1">
        <v>-49.597000000000094</v>
      </c>
      <c r="I57" s="1">
        <v>-324.90599999999995</v>
      </c>
      <c r="J57" s="1">
        <v>27.81492614902197</v>
      </c>
      <c r="K57" s="1">
        <v>-1420.768073850978</v>
      </c>
      <c r="M57" s="1" t="e">
        <f>+#REF!</f>
        <v>#REF!</v>
      </c>
      <c r="N57" s="1" t="e">
        <f>+#REF!</f>
        <v>#REF!</v>
      </c>
      <c r="O57" s="1" t="e">
        <f>+#REF!</f>
        <v>#REF!</v>
      </c>
      <c r="P57" s="1" t="e">
        <f>+#REF!</f>
        <v>#REF!</v>
      </c>
      <c r="Q57" s="1" t="e">
        <f>SUM(M57:P57)</f>
        <v>#REF!</v>
      </c>
    </row>
    <row r="58" spans="6:17" ht="12.75">
      <c r="F58" t="s">
        <v>24</v>
      </c>
      <c r="G58" s="1">
        <v>0</v>
      </c>
      <c r="H58" s="1">
        <v>0</v>
      </c>
      <c r="I58" s="1">
        <v>0</v>
      </c>
      <c r="J58" s="1">
        <v>0</v>
      </c>
      <c r="K58" s="1">
        <v>0</v>
      </c>
      <c r="M58" s="1" t="e">
        <f>+#REF!</f>
        <v>#REF!</v>
      </c>
      <c r="N58" s="1" t="e">
        <f>+#REF!</f>
        <v>#REF!</v>
      </c>
      <c r="O58" s="1" t="e">
        <f>+#REF!</f>
        <v>#REF!</v>
      </c>
      <c r="P58" s="1" t="e">
        <f>+#REF!</f>
        <v>#REF!</v>
      </c>
      <c r="Q58" s="1" t="e">
        <f>SUM(M58:P58)</f>
        <v>#REF!</v>
      </c>
    </row>
    <row r="59" spans="5:17" ht="12.75">
      <c r="E59" t="s">
        <v>8</v>
      </c>
      <c r="G59" s="1">
        <v>-322.1030237689978</v>
      </c>
      <c r="H59" s="1">
        <v>-97.54243268824102</v>
      </c>
      <c r="I59" s="1">
        <v>-356.4608439832031</v>
      </c>
      <c r="J59" s="1">
        <v>75.87481289118655</v>
      </c>
      <c r="K59" s="1">
        <v>-700.2314875492555</v>
      </c>
      <c r="M59" s="1" t="e">
        <f>SUM(M60:M63)</f>
        <v>#REF!</v>
      </c>
      <c r="N59" s="1" t="e">
        <f>SUM(N60:N63)</f>
        <v>#REF!</v>
      </c>
      <c r="O59" s="1" t="e">
        <f>SUM(O60:O63)</f>
        <v>#REF!</v>
      </c>
      <c r="P59" s="1" t="e">
        <f>SUM(P60:P63)</f>
        <v>#REF!</v>
      </c>
      <c r="Q59" s="1" t="e">
        <f>SUM(Q60:Q63)</f>
        <v>#REF!</v>
      </c>
    </row>
    <row r="60" spans="6:17" ht="12.75">
      <c r="F60" t="s">
        <v>21</v>
      </c>
      <c r="G60" s="1">
        <v>256.36699999999973</v>
      </c>
      <c r="H60" s="1">
        <v>100.2232171925013</v>
      </c>
      <c r="I60" s="1">
        <v>197.9180000000002</v>
      </c>
      <c r="J60" s="1">
        <v>170.49516770186315</v>
      </c>
      <c r="K60" s="1">
        <v>725.0033848943643</v>
      </c>
      <c r="M60" s="1" t="e">
        <f>+#REF!</f>
        <v>#REF!</v>
      </c>
      <c r="N60" s="1" t="e">
        <f>+#REF!</f>
        <v>#REF!</v>
      </c>
      <c r="O60" s="1" t="e">
        <f>+#REF!</f>
        <v>#REF!</v>
      </c>
      <c r="P60" s="1" t="e">
        <f>+#REF!</f>
        <v>#REF!</v>
      </c>
      <c r="Q60" s="1" t="e">
        <f>SUM(M60:P60)</f>
        <v>#REF!</v>
      </c>
    </row>
    <row r="61" spans="6:17" ht="12.75">
      <c r="F61" t="s">
        <v>346</v>
      </c>
      <c r="G61" s="1">
        <v>-521.6700237689975</v>
      </c>
      <c r="H61" s="1">
        <v>-183.76564988074233</v>
      </c>
      <c r="I61" s="1">
        <v>-538.7788439832034</v>
      </c>
      <c r="J61" s="1">
        <v>-95.4203548106766</v>
      </c>
      <c r="K61" s="1">
        <v>-1339.6348724436198</v>
      </c>
      <c r="M61" s="1" t="e">
        <f>+#REF!</f>
        <v>#REF!</v>
      </c>
      <c r="N61" s="1" t="e">
        <f>+#REF!</f>
        <v>#REF!</v>
      </c>
      <c r="O61" s="1" t="e">
        <f>+#REF!</f>
        <v>#REF!</v>
      </c>
      <c r="P61" s="1" t="e">
        <f>+#REF!</f>
        <v>#REF!</v>
      </c>
      <c r="Q61" s="1" t="e">
        <f>SUM(M61:P61)</f>
        <v>#REF!</v>
      </c>
    </row>
    <row r="62" spans="6:17" ht="12.75">
      <c r="F62" t="s">
        <v>23</v>
      </c>
      <c r="G62" s="1">
        <v>-55.2</v>
      </c>
      <c r="H62" s="1">
        <v>-10.2</v>
      </c>
      <c r="I62" s="1">
        <v>-14.2</v>
      </c>
      <c r="J62" s="1">
        <v>-12.7</v>
      </c>
      <c r="K62" s="1">
        <v>-92.3</v>
      </c>
      <c r="M62" s="1" t="e">
        <f>+#REF!</f>
        <v>#REF!</v>
      </c>
      <c r="N62" s="1" t="e">
        <f>+#REF!</f>
        <v>#REF!</v>
      </c>
      <c r="O62" s="1" t="e">
        <f>+#REF!</f>
        <v>#REF!</v>
      </c>
      <c r="P62" s="1" t="e">
        <f>+#REF!</f>
        <v>#REF!</v>
      </c>
      <c r="Q62" s="1" t="e">
        <f>SUM(M62:P62)</f>
        <v>#REF!</v>
      </c>
    </row>
    <row r="63" spans="6:17" ht="12.75">
      <c r="F63" t="s">
        <v>25</v>
      </c>
      <c r="G63" s="1">
        <v>-1.6</v>
      </c>
      <c r="H63" s="1">
        <v>-3.8</v>
      </c>
      <c r="I63" s="1">
        <v>-1.4</v>
      </c>
      <c r="J63" s="1">
        <v>13.5</v>
      </c>
      <c r="K63" s="1">
        <v>6.7</v>
      </c>
      <c r="M63" s="1" t="e">
        <f>+#REF!</f>
        <v>#REF!</v>
      </c>
      <c r="N63" s="1" t="e">
        <f>+#REF!</f>
        <v>#REF!</v>
      </c>
      <c r="O63" s="1" t="e">
        <f>+#REF!</f>
        <v>#REF!</v>
      </c>
      <c r="P63" s="1" t="e">
        <f>+#REF!</f>
        <v>#REF!</v>
      </c>
      <c r="Q63" s="1" t="e">
        <f>SUM(M63:P63)</f>
        <v>#REF!</v>
      </c>
    </row>
    <row r="64" spans="4:17" ht="12.75">
      <c r="D64" t="s">
        <v>26</v>
      </c>
      <c r="G64" s="1">
        <v>-91.30000000000007</v>
      </c>
      <c r="H64" s="1">
        <v>-24.52</v>
      </c>
      <c r="I64" s="1">
        <v>136.2</v>
      </c>
      <c r="J64" s="1">
        <v>170.4</v>
      </c>
      <c r="K64" s="1">
        <v>190.78</v>
      </c>
      <c r="M64" s="1" t="e">
        <f>+#REF!</f>
        <v>#REF!</v>
      </c>
      <c r="N64" s="1" t="e">
        <f>+#REF!</f>
        <v>#REF!</v>
      </c>
      <c r="O64" s="1" t="e">
        <f>+#REF!</f>
        <v>#REF!</v>
      </c>
      <c r="P64" s="1" t="e">
        <f>+#REF!</f>
        <v>#REF!</v>
      </c>
      <c r="Q64" s="1" t="e">
        <f>SUM(M64:P64)</f>
        <v>#REF!</v>
      </c>
    </row>
    <row r="65" spans="7:17" ht="12.75">
      <c r="G65" s="1"/>
      <c r="H65" s="1"/>
      <c r="I65" s="1"/>
      <c r="J65" s="1"/>
      <c r="K65" s="1"/>
      <c r="M65" s="1"/>
      <c r="N65" s="1"/>
      <c r="O65" s="1"/>
      <c r="P65" s="1"/>
      <c r="Q65" s="1"/>
    </row>
    <row r="66" spans="1:17" ht="12.75">
      <c r="A66" t="s">
        <v>27</v>
      </c>
      <c r="G66" s="1">
        <v>-274.01371966502643</v>
      </c>
      <c r="H66" s="1">
        <v>387.27872688924595</v>
      </c>
      <c r="I66" s="1">
        <v>-871.6626893621323</v>
      </c>
      <c r="J66" s="1">
        <v>-303.01597223143216</v>
      </c>
      <c r="K66" s="1">
        <v>-1061.413654369348</v>
      </c>
      <c r="M66" s="1" t="e">
        <f>-(M6+M33)</f>
        <v>#REF!</v>
      </c>
      <c r="N66" s="1" t="e">
        <f>-(N6+N33)</f>
        <v>#REF!</v>
      </c>
      <c r="O66" s="1" t="e">
        <f>-(O6+O33)</f>
        <v>#REF!</v>
      </c>
      <c r="P66" s="1" t="e">
        <f>-(P6+P33)</f>
        <v>#REF!</v>
      </c>
      <c r="Q66" s="1" t="e">
        <f>-(Q6+Q33)</f>
        <v>#REF!</v>
      </c>
    </row>
    <row r="67" spans="1:17" ht="6.75" customHeight="1">
      <c r="A67" s="2"/>
      <c r="B67" s="2"/>
      <c r="C67" s="2"/>
      <c r="D67" s="2"/>
      <c r="E67" s="2"/>
      <c r="F67" s="2"/>
      <c r="G67" s="102"/>
      <c r="H67" s="102"/>
      <c r="I67" s="102"/>
      <c r="J67" s="102"/>
      <c r="K67" s="102"/>
      <c r="L67" s="2"/>
      <c r="M67" s="102"/>
      <c r="N67" s="102"/>
      <c r="O67" s="102"/>
      <c r="P67" s="102"/>
      <c r="Q67" s="102"/>
    </row>
    <row r="68" spans="1:17" ht="15.75" customHeight="1">
      <c r="A68" t="s">
        <v>28</v>
      </c>
      <c r="B68" s="3"/>
      <c r="C68" s="3"/>
      <c r="D68" s="3"/>
      <c r="E68" s="3"/>
      <c r="F68" s="3"/>
      <c r="G68" s="4"/>
      <c r="H68" s="4"/>
      <c r="I68" s="4"/>
      <c r="J68" s="4"/>
      <c r="K68" s="4"/>
      <c r="L68" s="3"/>
      <c r="M68" s="4"/>
      <c r="N68" s="4"/>
      <c r="O68" s="4"/>
      <c r="P68" s="4"/>
      <c r="Q68" s="4"/>
    </row>
    <row r="69" spans="1:17" ht="6" customHeight="1">
      <c r="A69" s="3"/>
      <c r="B69" s="3"/>
      <c r="C69" s="3"/>
      <c r="D69" s="3"/>
      <c r="E69" s="3"/>
      <c r="F69" s="3"/>
      <c r="G69" s="4"/>
      <c r="H69" s="4"/>
      <c r="I69" s="4"/>
      <c r="J69" s="4"/>
      <c r="K69" s="4"/>
      <c r="L69" s="3"/>
      <c r="M69" s="4"/>
      <c r="N69" s="4"/>
      <c r="O69" s="4"/>
      <c r="P69" s="4"/>
      <c r="Q69" s="4"/>
    </row>
    <row r="70" spans="1:17" s="3" customFormat="1" ht="12.75">
      <c r="A70" s="3" t="s">
        <v>29</v>
      </c>
      <c r="G70" s="4">
        <v>91.30000000000007</v>
      </c>
      <c r="H70" s="4">
        <v>24.52</v>
      </c>
      <c r="I70" s="4">
        <v>-136.2</v>
      </c>
      <c r="J70" s="4">
        <v>-170.4</v>
      </c>
      <c r="K70" s="4">
        <v>-190.78</v>
      </c>
      <c r="M70" s="4" t="e">
        <f>-M64</f>
        <v>#REF!</v>
      </c>
      <c r="N70" s="4" t="e">
        <f>-N64</f>
        <v>#REF!</v>
      </c>
      <c r="O70" s="4" t="e">
        <f>-O64</f>
        <v>#REF!</v>
      </c>
      <c r="P70" s="4" t="e">
        <f>-P64</f>
        <v>#REF!</v>
      </c>
      <c r="Q70" s="4" t="e">
        <f>SUM(M70:P70)</f>
        <v>#REF!</v>
      </c>
    </row>
    <row r="71" spans="1:17" ht="4.5" customHeight="1">
      <c r="A71" s="3"/>
      <c r="G71" s="1"/>
      <c r="H71" s="1"/>
      <c r="I71" s="1"/>
      <c r="J71" s="1"/>
      <c r="K71" s="1"/>
      <c r="M71" s="1"/>
      <c r="N71" s="1"/>
      <c r="O71" s="1"/>
      <c r="P71" s="1"/>
      <c r="Q71" s="1"/>
    </row>
    <row r="72" spans="1:17" ht="12.75">
      <c r="A72" s="3" t="s">
        <v>432</v>
      </c>
      <c r="G72" s="1">
        <v>-323.08868824995704</v>
      </c>
      <c r="H72" s="1">
        <v>-1149.3653035787092</v>
      </c>
      <c r="I72" s="1">
        <v>983.048889963851</v>
      </c>
      <c r="J72" s="1">
        <v>-29.682423800271692</v>
      </c>
      <c r="K72" s="1">
        <v>-519.087525665087</v>
      </c>
      <c r="M72" s="1" t="e">
        <f>M33-M64</f>
        <v>#REF!</v>
      </c>
      <c r="N72" s="1" t="e">
        <f>N33-N64</f>
        <v>#REF!</v>
      </c>
      <c r="O72" s="1" t="e">
        <f>O33-O64</f>
        <v>#REF!</v>
      </c>
      <c r="P72" s="1" t="e">
        <f>P33-P64</f>
        <v>#REF!</v>
      </c>
      <c r="Q72" s="1" t="e">
        <f>SUM(M72:P72)</f>
        <v>#REF!</v>
      </c>
    </row>
    <row r="73" spans="1:17" ht="6" customHeight="1">
      <c r="A73" s="3"/>
      <c r="G73" s="1"/>
      <c r="H73" s="1"/>
      <c r="I73" s="1"/>
      <c r="J73" s="1"/>
      <c r="K73" s="1"/>
      <c r="M73" s="1"/>
      <c r="N73" s="1"/>
      <c r="O73" s="1"/>
      <c r="P73" s="1"/>
      <c r="Q73" s="1"/>
    </row>
    <row r="74" spans="1:17" ht="12.75">
      <c r="A74" s="103" t="s">
        <v>339</v>
      </c>
      <c r="G74" s="1"/>
      <c r="H74" s="1"/>
      <c r="I74" s="1"/>
      <c r="J74" s="1"/>
      <c r="K74" s="1"/>
      <c r="M74" s="1"/>
      <c r="N74" s="1"/>
      <c r="O74" s="1"/>
      <c r="P74" s="1"/>
      <c r="Q74" s="1"/>
    </row>
    <row r="75" spans="3:17" ht="12.75">
      <c r="C75" s="24" t="s">
        <v>114</v>
      </c>
      <c r="G75" s="130">
        <v>0.6588849</v>
      </c>
      <c r="H75" s="130">
        <v>2.01696131</v>
      </c>
      <c r="I75" s="130">
        <v>2.57361973</v>
      </c>
      <c r="J75" s="130">
        <v>6.27772538</v>
      </c>
      <c r="K75" s="130">
        <v>11.52719132</v>
      </c>
      <c r="M75" s="1">
        <f>+c_6!I22</f>
        <v>6.68934136</v>
      </c>
      <c r="N75" s="1">
        <f>+c_6!M22</f>
        <v>13.11266386</v>
      </c>
      <c r="O75" s="1">
        <f>+c_6!Q22</f>
        <v>5.46536697</v>
      </c>
      <c r="P75" s="1">
        <f>+c_6!U22</f>
        <v>8.08543454</v>
      </c>
      <c r="Q75" s="1">
        <f>SUM(M75:P75)</f>
        <v>33.35280673</v>
      </c>
    </row>
    <row r="76" spans="3:17" ht="12.75">
      <c r="C76" s="24" t="s">
        <v>115</v>
      </c>
      <c r="G76" s="130">
        <v>-33.54728</v>
      </c>
      <c r="H76" s="130">
        <v>-55.55368</v>
      </c>
      <c r="I76" s="130">
        <v>-26.94952</v>
      </c>
      <c r="J76" s="130">
        <v>-76.71039999999999</v>
      </c>
      <c r="K76" s="130">
        <v>-192.76088</v>
      </c>
      <c r="M76" s="1">
        <f>-+c_6!J22</f>
        <v>-21.148377000000018</v>
      </c>
      <c r="N76" s="1">
        <f>-+c_6!N22</f>
        <v>-26.51849287836588</v>
      </c>
      <c r="O76" s="1">
        <f>-+c_6!R22</f>
        <v>-21.13786987999996</v>
      </c>
      <c r="P76" s="1">
        <f>-+c_6!V22</f>
        <v>-28.120479637850003</v>
      </c>
      <c r="Q76" s="1">
        <f>SUM(M76:P76)</f>
        <v>-96.92521939621585</v>
      </c>
    </row>
    <row r="77" spans="7:17" ht="3.75" customHeight="1">
      <c r="G77" s="1"/>
      <c r="H77" s="1"/>
      <c r="I77" s="1"/>
      <c r="J77" s="1"/>
      <c r="K77" s="1"/>
      <c r="M77" s="1"/>
      <c r="N77" s="1"/>
      <c r="O77" s="1"/>
      <c r="P77" s="1"/>
      <c r="Q77" s="1"/>
    </row>
    <row r="78" spans="1:17" s="6" customFormat="1" ht="12.75">
      <c r="A78" s="6" t="s">
        <v>345</v>
      </c>
      <c r="G78" s="140">
        <v>-1575.6360159335204</v>
      </c>
      <c r="H78" s="140">
        <v>109.6218953887469</v>
      </c>
      <c r="I78" s="140">
        <v>-695.0536152168561</v>
      </c>
      <c r="J78" s="140">
        <v>-380.158638937973</v>
      </c>
      <c r="K78" s="140">
        <v>-2541.226374699603</v>
      </c>
      <c r="M78" s="5" t="e">
        <f>M79+M80</f>
        <v>#REF!</v>
      </c>
      <c r="N78" s="5" t="e">
        <f>N79+N80</f>
        <v>#REF!</v>
      </c>
      <c r="O78" s="5" t="e">
        <f>O79+O80</f>
        <v>#REF!</v>
      </c>
      <c r="P78" s="5" t="e">
        <f>P79+P80</f>
        <v>#REF!</v>
      </c>
      <c r="Q78" s="5" t="e">
        <f>Q79+Q80</f>
        <v>#REF!</v>
      </c>
    </row>
    <row r="79" spans="2:17" s="6" customFormat="1" ht="12.75">
      <c r="B79" s="6" t="s">
        <v>340</v>
      </c>
      <c r="G79" s="140">
        <v>-1717.63601593352</v>
      </c>
      <c r="H79" s="140">
        <v>-86.17810461125327</v>
      </c>
      <c r="I79" s="140">
        <v>-684.9536152168562</v>
      </c>
      <c r="J79" s="140">
        <v>-588.7586389379728</v>
      </c>
      <c r="K79" s="140">
        <v>-3077.5263746996025</v>
      </c>
      <c r="M79" s="5" t="e">
        <f>+#REF!</f>
        <v>#REF!</v>
      </c>
      <c r="N79" s="5" t="e">
        <f>+#REF!</f>
        <v>#REF!</v>
      </c>
      <c r="O79" s="5" t="e">
        <f>+#REF!</f>
        <v>#REF!</v>
      </c>
      <c r="P79" s="5" t="e">
        <f>+#REF!</f>
        <v>#REF!</v>
      </c>
      <c r="Q79" s="5" t="e">
        <f>SUM(M79:P79)</f>
        <v>#REF!</v>
      </c>
    </row>
    <row r="80" spans="2:17" s="6" customFormat="1" ht="12.75">
      <c r="B80" s="6" t="s">
        <v>341</v>
      </c>
      <c r="G80" s="140">
        <v>141.99999999999943</v>
      </c>
      <c r="H80" s="140">
        <v>195.8</v>
      </c>
      <c r="I80" s="140">
        <v>-10.099999999999909</v>
      </c>
      <c r="J80" s="140">
        <v>208.6</v>
      </c>
      <c r="K80" s="140">
        <v>536.2999999999995</v>
      </c>
      <c r="M80" s="5" t="e">
        <f>+#REF!</f>
        <v>#REF!</v>
      </c>
      <c r="N80" s="5" t="e">
        <f>+#REF!</f>
        <v>#REF!</v>
      </c>
      <c r="O80" s="5" t="e">
        <f>+#REF!</f>
        <v>#REF!</v>
      </c>
      <c r="P80" s="5" t="e">
        <f>+#REF!</f>
        <v>#REF!</v>
      </c>
      <c r="Q80" s="5" t="e">
        <f>SUM(M80:P80)</f>
        <v>#REF!</v>
      </c>
    </row>
    <row r="81" spans="1:17" s="6" customFormat="1" ht="12.75">
      <c r="A81" s="6" t="s">
        <v>363</v>
      </c>
      <c r="G81" s="5"/>
      <c r="H81" s="5"/>
      <c r="I81" s="5"/>
      <c r="J81" s="5"/>
      <c r="K81" s="5"/>
      <c r="M81" s="5"/>
      <c r="N81" s="5"/>
      <c r="O81" s="5"/>
      <c r="P81" s="5"/>
      <c r="Q81" s="5"/>
    </row>
    <row r="82" spans="1:17" s="6" customFormat="1" ht="12.75">
      <c r="A82" s="6" t="s">
        <v>431</v>
      </c>
      <c r="G82" s="5"/>
      <c r="H82" s="5"/>
      <c r="I82" s="5"/>
      <c r="J82" s="5"/>
      <c r="K82" s="5"/>
      <c r="M82" s="5"/>
      <c r="N82" s="5"/>
      <c r="O82" s="5"/>
      <c r="P82" s="5"/>
      <c r="Q82" s="5"/>
    </row>
    <row r="83" spans="5:17" ht="12.75">
      <c r="E83" t="s">
        <v>342</v>
      </c>
      <c r="G83" s="140">
        <v>956.596747</v>
      </c>
      <c r="H83" s="140">
        <v>1315.3022660677439</v>
      </c>
      <c r="I83" s="140">
        <v>1614.295</v>
      </c>
      <c r="J83" s="140">
        <v>2089.0223746079364</v>
      </c>
      <c r="K83" s="140">
        <v>5975.21638767568</v>
      </c>
      <c r="M83" s="5">
        <v>1694.0268282042975</v>
      </c>
      <c r="N83" s="5">
        <v>2465.624283446165</v>
      </c>
      <c r="O83" s="5">
        <v>1980.941842850696</v>
      </c>
      <c r="P83" s="5">
        <v>2901.106496765407</v>
      </c>
      <c r="Q83" s="5">
        <f>SUM(M83:P83)</f>
        <v>9041.699451266566</v>
      </c>
    </row>
    <row r="84" spans="5:17" ht="12.75">
      <c r="E84" t="s">
        <v>343</v>
      </c>
      <c r="G84" s="140">
        <v>-1525.4717707689972</v>
      </c>
      <c r="H84" s="140">
        <v>-1877.7196987559848</v>
      </c>
      <c r="I84" s="140">
        <v>-1230.377843983203</v>
      </c>
      <c r="J84" s="140">
        <v>-2514.8475617167496</v>
      </c>
      <c r="K84" s="140">
        <v>-7148.416875224935</v>
      </c>
      <c r="M84" s="5">
        <v>-1237.5547882900983</v>
      </c>
      <c r="N84" s="5">
        <v>-1523.3480065512124</v>
      </c>
      <c r="O84" s="5">
        <v>-1695.5563648439413</v>
      </c>
      <c r="P84" s="5">
        <v>-2337.8586818203794</v>
      </c>
      <c r="Q84" s="5">
        <f>SUM(M84:P84)</f>
        <v>-6794.317841505631</v>
      </c>
    </row>
    <row r="85" spans="6:17" ht="12.75">
      <c r="F85" t="s">
        <v>344</v>
      </c>
      <c r="G85" s="139">
        <v>-967.4</v>
      </c>
      <c r="H85" s="139">
        <v>-903</v>
      </c>
      <c r="I85" s="139">
        <v>-331</v>
      </c>
      <c r="J85" s="139">
        <v>-1506</v>
      </c>
      <c r="K85" s="139">
        <v>-3707.4</v>
      </c>
      <c r="M85" s="104">
        <f>+c_8!L205</f>
        <v>-850.7</v>
      </c>
      <c r="N85" s="104">
        <f>+c_8!P205</f>
        <v>1012.9</v>
      </c>
      <c r="O85" s="104">
        <f>+c_8!T205</f>
        <v>-149.9</v>
      </c>
      <c r="P85" s="104">
        <f>+c_8!X205</f>
        <v>-59.2</v>
      </c>
      <c r="Q85" s="104">
        <f>SUM(M85:P85)</f>
        <v>-46.90000000000008</v>
      </c>
    </row>
    <row r="86" ht="12.75">
      <c r="M86" s="1"/>
    </row>
    <row r="87" spans="11:14" ht="12.75">
      <c r="K87" s="1"/>
      <c r="M87" s="1"/>
      <c r="N87" s="1"/>
    </row>
    <row r="88" spans="11:14" ht="12.75">
      <c r="K88" s="1"/>
      <c r="M88" s="1"/>
      <c r="N88" s="1"/>
    </row>
  </sheetData>
  <mergeCells count="2">
    <mergeCell ref="A1:Q1"/>
    <mergeCell ref="A2:Q2"/>
  </mergeCells>
  <printOptions horizontalCentered="1" verticalCentered="1"/>
  <pageMargins left="0.75" right="0.75" top="1" bottom="1" header="0" footer="0"/>
  <pageSetup horizontalDpi="300" verticalDpi="300" orientation="portrait" scale="70" r:id="rId1"/>
</worksheet>
</file>

<file path=xl/worksheets/sheet3.xml><?xml version="1.0" encoding="utf-8"?>
<worksheet xmlns="http://schemas.openxmlformats.org/spreadsheetml/2006/main" xmlns:r="http://schemas.openxmlformats.org/officeDocument/2006/relationships">
  <dimension ref="A1:Z90"/>
  <sheetViews>
    <sheetView zoomScale="75" zoomScaleNormal="75" zoomScaleSheetLayoutView="75" workbookViewId="0" topLeftCell="A1">
      <selection activeCell="A1" sqref="A1"/>
    </sheetView>
  </sheetViews>
  <sheetFormatPr defaultColWidth="11.421875" defaultRowHeight="12.75"/>
  <cols>
    <col min="1" max="1" width="4.140625" style="156" customWidth="1"/>
    <col min="2" max="2" width="2.7109375" style="193" customWidth="1"/>
    <col min="3" max="3" width="2.421875" style="193" customWidth="1"/>
    <col min="4" max="4" width="2.28125" style="193" customWidth="1"/>
    <col min="5" max="5" width="2.7109375" style="193" customWidth="1"/>
    <col min="6" max="6" width="3.00390625" style="193" customWidth="1"/>
    <col min="7" max="7" width="38.57421875" style="193" customWidth="1"/>
    <col min="8" max="10" width="12.00390625" style="193" customWidth="1"/>
    <col min="11" max="11" width="1.7109375" style="193" customWidth="1"/>
    <col min="12" max="14" width="12.00390625" style="156" customWidth="1"/>
    <col min="15" max="15" width="1.7109375" style="156" customWidth="1"/>
    <col min="16" max="18" width="12.00390625" style="156" customWidth="1"/>
    <col min="19" max="19" width="1.7109375" style="156" customWidth="1"/>
    <col min="20" max="22" width="12.00390625" style="193" customWidth="1"/>
    <col min="23" max="23" width="1.7109375" style="193" customWidth="1"/>
    <col min="24" max="26" width="12.00390625" style="193" customWidth="1"/>
    <col min="27" max="16384" width="11.421875" style="156" customWidth="1"/>
  </cols>
  <sheetData>
    <row r="1" ht="13.5" customHeight="1">
      <c r="B1" s="156" t="s">
        <v>600</v>
      </c>
    </row>
    <row r="2" spans="1:26" ht="12.75">
      <c r="A2" s="191"/>
      <c r="B2" s="154" t="s">
        <v>692</v>
      </c>
      <c r="C2" s="220"/>
      <c r="D2" s="220"/>
      <c r="E2" s="220"/>
      <c r="F2" s="220"/>
      <c r="G2" s="220"/>
      <c r="H2" s="220"/>
      <c r="I2" s="220"/>
      <c r="J2" s="220"/>
      <c r="K2" s="220"/>
      <c r="L2" s="220"/>
      <c r="M2" s="220"/>
      <c r="N2" s="220"/>
      <c r="O2" s="220"/>
      <c r="P2" s="220"/>
      <c r="Q2" s="220"/>
      <c r="R2" s="220"/>
      <c r="S2" s="220"/>
      <c r="T2" s="220"/>
      <c r="U2" s="220"/>
      <c r="V2" s="220"/>
      <c r="W2" s="220"/>
      <c r="X2" s="220"/>
      <c r="Y2" s="220"/>
      <c r="Z2" s="220"/>
    </row>
    <row r="3" spans="2:26" ht="12.75">
      <c r="B3" s="157" t="s">
        <v>0</v>
      </c>
      <c r="C3" s="210"/>
      <c r="D3" s="210"/>
      <c r="E3" s="210"/>
      <c r="F3" s="210"/>
      <c r="G3" s="210"/>
      <c r="H3" s="210"/>
      <c r="I3" s="210"/>
      <c r="J3" s="210"/>
      <c r="K3" s="210"/>
      <c r="L3" s="210"/>
      <c r="M3" s="210"/>
      <c r="N3" s="210"/>
      <c r="O3" s="210"/>
      <c r="P3" s="210"/>
      <c r="Q3" s="210"/>
      <c r="R3" s="210"/>
      <c r="S3" s="210"/>
      <c r="T3" s="210"/>
      <c r="U3" s="210"/>
      <c r="V3" s="210"/>
      <c r="W3" s="210"/>
      <c r="X3" s="210"/>
      <c r="Y3" s="210"/>
      <c r="Z3" s="210"/>
    </row>
    <row r="4" spans="2:26" ht="12.75">
      <c r="B4" s="242"/>
      <c r="C4" s="242"/>
      <c r="D4" s="242"/>
      <c r="E4" s="242"/>
      <c r="F4" s="242"/>
      <c r="G4" s="242"/>
      <c r="H4" s="242"/>
      <c r="I4" s="242"/>
      <c r="J4" s="242"/>
      <c r="K4" s="242"/>
      <c r="L4" s="242"/>
      <c r="M4" s="242"/>
      <c r="N4" s="242"/>
      <c r="O4" s="242"/>
      <c r="P4" s="242"/>
      <c r="Q4" s="242"/>
      <c r="R4" s="242"/>
      <c r="S4" s="242"/>
      <c r="T4" s="242"/>
      <c r="U4" s="242"/>
      <c r="V4" s="242"/>
      <c r="W4" s="242"/>
      <c r="X4" s="242"/>
      <c r="Y4" s="242"/>
      <c r="Z4" s="242"/>
    </row>
    <row r="5" spans="2:26" ht="12.75">
      <c r="B5" s="232"/>
      <c r="C5" s="232"/>
      <c r="D5" s="232"/>
      <c r="E5" s="232"/>
      <c r="F5" s="232"/>
      <c r="G5" s="232"/>
      <c r="H5" s="233"/>
      <c r="I5" s="233"/>
      <c r="J5" s="233"/>
      <c r="K5" s="233"/>
      <c r="L5" s="233"/>
      <c r="M5" s="233"/>
      <c r="N5" s="233"/>
      <c r="O5" s="233"/>
      <c r="P5" s="233"/>
      <c r="Q5" s="233"/>
      <c r="R5" s="233"/>
      <c r="S5" s="233"/>
      <c r="T5" s="233"/>
      <c r="U5" s="233"/>
      <c r="V5" s="233"/>
      <c r="W5" s="233"/>
      <c r="X5" s="233"/>
      <c r="Y5" s="233"/>
      <c r="Z5" s="233"/>
    </row>
    <row r="6" spans="2:26" ht="12.75">
      <c r="B6" s="231"/>
      <c r="C6" s="231"/>
      <c r="D6" s="231"/>
      <c r="E6" s="231"/>
      <c r="F6" s="231"/>
      <c r="G6" s="231"/>
      <c r="H6" s="377" t="s">
        <v>455</v>
      </c>
      <c r="I6" s="377"/>
      <c r="J6" s="377"/>
      <c r="K6" s="377"/>
      <c r="L6" s="377"/>
      <c r="M6" s="377"/>
      <c r="N6" s="377"/>
      <c r="O6" s="377"/>
      <c r="P6" s="377"/>
      <c r="Q6" s="377"/>
      <c r="R6" s="377"/>
      <c r="S6" s="377"/>
      <c r="T6" s="377"/>
      <c r="U6" s="377"/>
      <c r="V6" s="377"/>
      <c r="W6" s="221"/>
      <c r="X6" s="221"/>
      <c r="Y6" s="249"/>
      <c r="Z6" s="221"/>
    </row>
    <row r="7" spans="2:26" ht="12.75">
      <c r="B7" s="198" t="s">
        <v>1</v>
      </c>
      <c r="D7" s="231"/>
      <c r="E7" s="231"/>
      <c r="F7" s="231"/>
      <c r="G7" s="231"/>
      <c r="H7" s="378" t="s">
        <v>449</v>
      </c>
      <c r="I7" s="378"/>
      <c r="J7" s="378"/>
      <c r="K7" s="250"/>
      <c r="L7" s="378" t="s">
        <v>348</v>
      </c>
      <c r="M7" s="378"/>
      <c r="N7" s="378"/>
      <c r="O7" s="250"/>
      <c r="P7" s="378" t="s">
        <v>456</v>
      </c>
      <c r="Q7" s="378"/>
      <c r="R7" s="378"/>
      <c r="S7" s="250"/>
      <c r="T7" s="378" t="s">
        <v>457</v>
      </c>
      <c r="U7" s="378"/>
      <c r="V7" s="378"/>
      <c r="W7" s="192"/>
      <c r="X7" s="251" t="s">
        <v>463</v>
      </c>
      <c r="Y7" s="251"/>
      <c r="Z7" s="251"/>
    </row>
    <row r="8" spans="7:26" ht="12.75">
      <c r="G8" s="243"/>
      <c r="H8" s="252" t="s">
        <v>116</v>
      </c>
      <c r="I8" s="252" t="s">
        <v>117</v>
      </c>
      <c r="J8" s="252" t="s">
        <v>118</v>
      </c>
      <c r="K8" s="243"/>
      <c r="L8" s="252" t="s">
        <v>116</v>
      </c>
      <c r="M8" s="252" t="s">
        <v>117</v>
      </c>
      <c r="N8" s="252" t="s">
        <v>118</v>
      </c>
      <c r="O8" s="243"/>
      <c r="P8" s="252" t="s">
        <v>116</v>
      </c>
      <c r="Q8" s="252" t="s">
        <v>117</v>
      </c>
      <c r="R8" s="252" t="s">
        <v>118</v>
      </c>
      <c r="S8" s="243"/>
      <c r="T8" s="252" t="s">
        <v>116</v>
      </c>
      <c r="U8" s="252" t="s">
        <v>117</v>
      </c>
      <c r="V8" s="252" t="s">
        <v>118</v>
      </c>
      <c r="X8" s="198" t="s">
        <v>116</v>
      </c>
      <c r="Y8" s="198" t="s">
        <v>117</v>
      </c>
      <c r="Z8" s="198" t="s">
        <v>118</v>
      </c>
    </row>
    <row r="9" spans="2:26" ht="9.75" customHeight="1">
      <c r="B9" s="194"/>
      <c r="C9" s="194"/>
      <c r="D9" s="194"/>
      <c r="E9" s="194"/>
      <c r="F9" s="194"/>
      <c r="G9" s="194"/>
      <c r="H9" s="194"/>
      <c r="I9" s="194"/>
      <c r="J9" s="194"/>
      <c r="K9" s="194"/>
      <c r="L9" s="194"/>
      <c r="M9" s="194"/>
      <c r="N9" s="194"/>
      <c r="O9" s="194"/>
      <c r="P9" s="194"/>
      <c r="Q9" s="194"/>
      <c r="R9" s="194"/>
      <c r="S9" s="194"/>
      <c r="T9" s="194"/>
      <c r="U9" s="194"/>
      <c r="V9" s="194"/>
      <c r="W9" s="194"/>
      <c r="X9" s="194"/>
      <c r="Y9" s="194"/>
      <c r="Z9" s="194"/>
    </row>
    <row r="10" spans="2:26" ht="19.5" customHeight="1">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row>
    <row r="11" spans="2:26" s="191" customFormat="1" ht="12.75">
      <c r="B11" s="244" t="s">
        <v>368</v>
      </c>
      <c r="C11" s="192" t="s">
        <v>369</v>
      </c>
      <c r="D11" s="192"/>
      <c r="E11" s="192"/>
      <c r="F11" s="192"/>
      <c r="G11" s="192"/>
      <c r="H11" s="192">
        <v>20575.456339712917</v>
      </c>
      <c r="I11" s="192">
        <v>16812.935515332767</v>
      </c>
      <c r="J11" s="192">
        <v>3762.52082438015</v>
      </c>
      <c r="K11" s="192"/>
      <c r="L11" s="192">
        <v>22870.912898487037</v>
      </c>
      <c r="M11" s="192">
        <v>20503.76725726116</v>
      </c>
      <c r="N11" s="192">
        <v>2367.1456412258776</v>
      </c>
      <c r="O11" s="192"/>
      <c r="P11" s="192">
        <v>20971.313088542647</v>
      </c>
      <c r="Q11" s="192">
        <v>20603.147216825364</v>
      </c>
      <c r="R11" s="192">
        <v>368.16587171728315</v>
      </c>
      <c r="S11" s="192"/>
      <c r="T11" s="192">
        <v>21511.129643997592</v>
      </c>
      <c r="U11" s="192">
        <v>20809.232881523036</v>
      </c>
      <c r="V11" s="192">
        <v>701.8967624745565</v>
      </c>
      <c r="W11" s="192"/>
      <c r="X11" s="192">
        <v>85928.8119707402</v>
      </c>
      <c r="Y11" s="192">
        <v>78729.08287094232</v>
      </c>
      <c r="Z11" s="192">
        <v>7199.729099797871</v>
      </c>
    </row>
    <row r="12" spans="2:19" ht="12.75">
      <c r="B12" s="243"/>
      <c r="L12" s="193"/>
      <c r="M12" s="193"/>
      <c r="N12" s="193"/>
      <c r="O12" s="193"/>
      <c r="P12" s="193"/>
      <c r="Q12" s="193"/>
      <c r="R12" s="193"/>
      <c r="S12" s="193"/>
    </row>
    <row r="13" spans="2:26" ht="12.75">
      <c r="B13" s="244"/>
      <c r="C13" s="193" t="s">
        <v>370</v>
      </c>
      <c r="D13" s="193" t="s">
        <v>371</v>
      </c>
      <c r="H13" s="193">
        <v>18793.525907955584</v>
      </c>
      <c r="I13" s="193">
        <v>11822.353177965797</v>
      </c>
      <c r="J13" s="193">
        <v>6971.172729989787</v>
      </c>
      <c r="L13" s="193">
        <v>20283.284527238182</v>
      </c>
      <c r="M13" s="193">
        <v>12910.769339709728</v>
      </c>
      <c r="N13" s="193">
        <v>7372.515187528454</v>
      </c>
      <c r="O13" s="193"/>
      <c r="P13" s="193">
        <v>18455.77781079703</v>
      </c>
      <c r="Q13" s="193">
        <v>13973.2258932673</v>
      </c>
      <c r="R13" s="193">
        <v>4482.55191752973</v>
      </c>
      <c r="S13" s="193"/>
      <c r="T13" s="193">
        <v>18896.73059930951</v>
      </c>
      <c r="U13" s="193">
        <v>15231.590388895176</v>
      </c>
      <c r="V13" s="193">
        <v>3665.1402104143344</v>
      </c>
      <c r="X13" s="193">
        <v>76429.31884530031</v>
      </c>
      <c r="Y13" s="193">
        <v>53937.938799838</v>
      </c>
      <c r="Z13" s="193">
        <v>22491.380045462312</v>
      </c>
    </row>
    <row r="14" spans="2:26" ht="12.75">
      <c r="B14" s="244"/>
      <c r="C14" s="192"/>
      <c r="D14" s="192" t="s">
        <v>372</v>
      </c>
      <c r="E14" s="192" t="s">
        <v>258</v>
      </c>
      <c r="F14" s="192"/>
      <c r="G14" s="192"/>
      <c r="H14" s="192">
        <v>16618.66716055627</v>
      </c>
      <c r="I14" s="192">
        <v>9398.634508521187</v>
      </c>
      <c r="J14" s="192">
        <v>7220.032652035083</v>
      </c>
      <c r="K14" s="192"/>
      <c r="L14" s="192">
        <v>18293.481399373886</v>
      </c>
      <c r="M14" s="192">
        <v>10497.538851115596</v>
      </c>
      <c r="N14" s="192">
        <v>7795.94254825829</v>
      </c>
      <c r="O14" s="192"/>
      <c r="P14" s="192">
        <v>16271.727683893032</v>
      </c>
      <c r="Q14" s="192">
        <v>11490.38266113218</v>
      </c>
      <c r="R14" s="192">
        <v>4781.345022760852</v>
      </c>
      <c r="S14" s="192"/>
      <c r="T14" s="192">
        <v>16459.934379637147</v>
      </c>
      <c r="U14" s="192">
        <v>12604.317507036956</v>
      </c>
      <c r="V14" s="192">
        <v>3855.6168726001906</v>
      </c>
      <c r="W14" s="192"/>
      <c r="X14" s="192">
        <v>67643.81062346033</v>
      </c>
      <c r="Y14" s="192">
        <v>43990.87352780592</v>
      </c>
      <c r="Z14" s="192">
        <v>23652.937095654415</v>
      </c>
    </row>
    <row r="15" spans="2:26" ht="12.75">
      <c r="B15" s="243"/>
      <c r="E15" s="193" t="s">
        <v>373</v>
      </c>
      <c r="H15" s="193">
        <v>16378.53835064627</v>
      </c>
      <c r="I15" s="193">
        <v>9199.730498323825</v>
      </c>
      <c r="J15" s="193">
        <v>7178.807852322445</v>
      </c>
      <c r="L15" s="193">
        <v>18038.468305233888</v>
      </c>
      <c r="M15" s="193">
        <v>10294.055733565796</v>
      </c>
      <c r="N15" s="193">
        <v>7744.412571668092</v>
      </c>
      <c r="O15" s="193"/>
      <c r="P15" s="193">
        <v>16043.231047033032</v>
      </c>
      <c r="Q15" s="193">
        <v>11224.916155389545</v>
      </c>
      <c r="R15" s="193">
        <v>4818.3148916434875</v>
      </c>
      <c r="S15" s="193"/>
      <c r="T15" s="193">
        <v>16175.312247551248</v>
      </c>
      <c r="U15" s="193">
        <v>12361.251321700318</v>
      </c>
      <c r="V15" s="193">
        <v>3814.0609258509303</v>
      </c>
      <c r="X15" s="193">
        <v>66635.54995046444</v>
      </c>
      <c r="Y15" s="193">
        <v>43079.95370897948</v>
      </c>
      <c r="Z15" s="193">
        <v>23555.596241484956</v>
      </c>
    </row>
    <row r="16" spans="2:26" ht="12.75">
      <c r="B16" s="243"/>
      <c r="F16" s="193" t="s">
        <v>119</v>
      </c>
      <c r="H16" s="193">
        <v>16033.346477761996</v>
      </c>
      <c r="I16" s="193">
        <v>8596.005736107058</v>
      </c>
      <c r="J16" s="193">
        <v>7437.340741654938</v>
      </c>
      <c r="L16" s="193">
        <v>17678.439431703</v>
      </c>
      <c r="M16" s="193">
        <v>9658.318933270271</v>
      </c>
      <c r="N16" s="193">
        <v>8020.120498432727</v>
      </c>
      <c r="O16" s="193"/>
      <c r="P16" s="193">
        <v>15625.619238900998</v>
      </c>
      <c r="Q16" s="193">
        <v>10518.422383149582</v>
      </c>
      <c r="R16" s="193">
        <v>5107.196855751416</v>
      </c>
      <c r="S16" s="193"/>
      <c r="T16" s="193">
        <v>15727.968309199</v>
      </c>
      <c r="U16" s="193">
        <v>11525.94402268569</v>
      </c>
      <c r="V16" s="193">
        <v>4202.02428651331</v>
      </c>
      <c r="X16" s="193">
        <v>65065.37345756499</v>
      </c>
      <c r="Y16" s="193">
        <v>40298.6910752126</v>
      </c>
      <c r="Z16" s="193">
        <v>24766.68238235239</v>
      </c>
    </row>
    <row r="17" spans="2:26" ht="12.75">
      <c r="B17" s="243"/>
      <c r="E17" s="245"/>
      <c r="F17" s="193" t="s">
        <v>374</v>
      </c>
      <c r="H17" s="193">
        <v>345.19187288427327</v>
      </c>
      <c r="I17" s="193">
        <v>603.724762216767</v>
      </c>
      <c r="J17" s="193">
        <v>-258.5328893324937</v>
      </c>
      <c r="L17" s="193">
        <v>360.02887353088926</v>
      </c>
      <c r="M17" s="193">
        <v>635.7368002955251</v>
      </c>
      <c r="N17" s="193">
        <v>-275.70792676463583</v>
      </c>
      <c r="O17" s="193"/>
      <c r="P17" s="193">
        <v>417.61180813203464</v>
      </c>
      <c r="Q17" s="193">
        <v>706.4937722399625</v>
      </c>
      <c r="R17" s="193">
        <v>-288.88196410792784</v>
      </c>
      <c r="S17" s="193"/>
      <c r="T17" s="193">
        <v>447.34393835224864</v>
      </c>
      <c r="U17" s="193">
        <v>835.3072990146283</v>
      </c>
      <c r="V17" s="193">
        <v>-387.9633606623796</v>
      </c>
      <c r="X17" s="193">
        <v>1570.1764928994457</v>
      </c>
      <c r="Y17" s="193">
        <v>2781.2626337668826</v>
      </c>
      <c r="Z17" s="193">
        <v>-1211.0861408674368</v>
      </c>
    </row>
    <row r="18" spans="2:26" ht="12.75">
      <c r="B18" s="243"/>
      <c r="E18" s="245" t="s">
        <v>375</v>
      </c>
      <c r="H18" s="193">
        <v>0.17711899999999997</v>
      </c>
      <c r="I18" s="193">
        <v>15.296351</v>
      </c>
      <c r="J18" s="193">
        <v>-15.119232</v>
      </c>
      <c r="L18" s="193">
        <v>0.161676</v>
      </c>
      <c r="M18" s="193">
        <v>13.750958</v>
      </c>
      <c r="N18" s="193">
        <v>-13.589282</v>
      </c>
      <c r="O18" s="193"/>
      <c r="P18" s="193">
        <v>0.10194500000000001</v>
      </c>
      <c r="Q18" s="193">
        <v>15.75277</v>
      </c>
      <c r="R18" s="193">
        <v>-15.650825</v>
      </c>
      <c r="S18" s="193"/>
      <c r="T18" s="193">
        <v>0.13181049999999997</v>
      </c>
      <c r="U18" s="193">
        <v>12.8329905</v>
      </c>
      <c r="V18" s="193">
        <v>-12.701179999999999</v>
      </c>
      <c r="X18" s="193">
        <v>0.5725505</v>
      </c>
      <c r="Y18" s="193">
        <v>57.6330695</v>
      </c>
      <c r="Z18" s="193">
        <v>-57.060519</v>
      </c>
    </row>
    <row r="19" spans="2:26" ht="12.75">
      <c r="B19" s="243"/>
      <c r="E19" s="245" t="s">
        <v>125</v>
      </c>
      <c r="H19" s="193">
        <v>107.16167300000001</v>
      </c>
      <c r="I19" s="193">
        <v>183.6076591973606</v>
      </c>
      <c r="J19" s="193">
        <v>-76.44598619736058</v>
      </c>
      <c r="L19" s="193">
        <v>113.70231599999998</v>
      </c>
      <c r="M19" s="193">
        <v>189.73215954979946</v>
      </c>
      <c r="N19" s="193">
        <v>-76.02984354979948</v>
      </c>
      <c r="O19" s="193"/>
      <c r="P19" s="193">
        <v>97.79800800000001</v>
      </c>
      <c r="Q19" s="193">
        <v>249.71373574263623</v>
      </c>
      <c r="R19" s="193">
        <v>-151.91572774263622</v>
      </c>
      <c r="S19" s="193"/>
      <c r="T19" s="193">
        <v>115.4500656559</v>
      </c>
      <c r="U19" s="193">
        <v>230.23319483663954</v>
      </c>
      <c r="V19" s="193">
        <v>-114.78312918073954</v>
      </c>
      <c r="X19" s="193">
        <v>434.11206265590005</v>
      </c>
      <c r="Y19" s="193">
        <v>853.2867493264358</v>
      </c>
      <c r="Z19" s="193">
        <v>-419.1746866705358</v>
      </c>
    </row>
    <row r="20" spans="2:26" ht="12.75">
      <c r="B20" s="246"/>
      <c r="C20" s="180"/>
      <c r="D20" s="180"/>
      <c r="E20" s="180" t="s">
        <v>126</v>
      </c>
      <c r="F20" s="180"/>
      <c r="G20" s="180"/>
      <c r="H20" s="180">
        <v>132.79001791000002</v>
      </c>
      <c r="I20" s="180">
        <v>0</v>
      </c>
      <c r="J20" s="180">
        <v>132.79001791000002</v>
      </c>
      <c r="K20" s="180"/>
      <c r="L20" s="180">
        <v>141.14910214</v>
      </c>
      <c r="M20" s="180">
        <v>0</v>
      </c>
      <c r="N20" s="180">
        <v>141.14910214</v>
      </c>
      <c r="O20" s="180"/>
      <c r="P20" s="180">
        <v>130.59668385999998</v>
      </c>
      <c r="Q20" s="180">
        <v>0</v>
      </c>
      <c r="R20" s="180">
        <v>130.59668385999998</v>
      </c>
      <c r="S20" s="180"/>
      <c r="T20" s="180">
        <v>169.04025593</v>
      </c>
      <c r="U20" s="180">
        <v>0</v>
      </c>
      <c r="V20" s="180">
        <v>169.04025593</v>
      </c>
      <c r="W20" s="180"/>
      <c r="X20" s="180">
        <v>573.57605984</v>
      </c>
      <c r="Y20" s="180">
        <v>0</v>
      </c>
      <c r="Z20" s="180">
        <v>573.57605984</v>
      </c>
    </row>
    <row r="21" spans="2:26" s="191" customFormat="1" ht="12.75">
      <c r="B21" s="246"/>
      <c r="C21" s="214"/>
      <c r="D21" s="214" t="s">
        <v>376</v>
      </c>
      <c r="E21" s="214" t="s">
        <v>259</v>
      </c>
      <c r="F21" s="214"/>
      <c r="G21" s="214"/>
      <c r="H21" s="192">
        <v>2174.858747399313</v>
      </c>
      <c r="I21" s="192">
        <v>2423.7186694446104</v>
      </c>
      <c r="J21" s="192">
        <v>-248.85992204529748</v>
      </c>
      <c r="K21" s="192"/>
      <c r="L21" s="192">
        <v>1989.803127864297</v>
      </c>
      <c r="M21" s="192">
        <v>2413.230488594133</v>
      </c>
      <c r="N21" s="192">
        <v>-423.427360729836</v>
      </c>
      <c r="O21" s="192"/>
      <c r="P21" s="192">
        <v>2184.0501269039996</v>
      </c>
      <c r="Q21" s="192">
        <v>2482.8432321351197</v>
      </c>
      <c r="R21" s="192">
        <v>-298.7931052311201</v>
      </c>
      <c r="S21" s="192"/>
      <c r="T21" s="192">
        <v>2436.7962196723647</v>
      </c>
      <c r="U21" s="192">
        <v>2627.272881858219</v>
      </c>
      <c r="V21" s="192">
        <v>-190.47666218585437</v>
      </c>
      <c r="W21" s="214"/>
      <c r="X21" s="192">
        <v>8785.508221839977</v>
      </c>
      <c r="Y21" s="192">
        <v>9947.065272032081</v>
      </c>
      <c r="Z21" s="214">
        <v>-1161.5570501921047</v>
      </c>
    </row>
    <row r="22" spans="2:26" s="176" customFormat="1" ht="12.75">
      <c r="B22" s="247"/>
      <c r="C22" s="180"/>
      <c r="D22" s="180"/>
      <c r="E22" s="180" t="s">
        <v>127</v>
      </c>
      <c r="F22" s="180"/>
      <c r="G22" s="180"/>
      <c r="H22" s="193">
        <v>1237.4645659999999</v>
      </c>
      <c r="I22" s="193">
        <v>1228.5276458271558</v>
      </c>
      <c r="J22" s="193">
        <v>8.936920172844111</v>
      </c>
      <c r="K22" s="193"/>
      <c r="L22" s="193">
        <v>1214.72285527</v>
      </c>
      <c r="M22" s="193">
        <v>1263.2773798692826</v>
      </c>
      <c r="N22" s="193">
        <v>-48.55452459928256</v>
      </c>
      <c r="O22" s="193"/>
      <c r="P22" s="193">
        <v>1294.672548504</v>
      </c>
      <c r="Q22" s="193">
        <v>1336.3389174626582</v>
      </c>
      <c r="R22" s="193">
        <v>-41.66636895865827</v>
      </c>
      <c r="S22" s="193"/>
      <c r="T22" s="193">
        <v>1384.192095607165</v>
      </c>
      <c r="U22" s="193">
        <v>1446.599344416622</v>
      </c>
      <c r="V22" s="193">
        <v>-62.40724880945709</v>
      </c>
      <c r="W22" s="180"/>
      <c r="X22" s="193">
        <v>5131.052065381165</v>
      </c>
      <c r="Y22" s="193">
        <v>5274.743287575719</v>
      </c>
      <c r="Z22" s="180">
        <v>-143.69122219455312</v>
      </c>
    </row>
    <row r="23" spans="2:26" s="176" customFormat="1" ht="12.75">
      <c r="B23" s="247"/>
      <c r="C23" s="180"/>
      <c r="D23" s="180"/>
      <c r="E23" s="180" t="s">
        <v>128</v>
      </c>
      <c r="F23" s="180"/>
      <c r="G23" s="180"/>
      <c r="H23" s="193">
        <v>427.063</v>
      </c>
      <c r="I23" s="193">
        <v>476.919</v>
      </c>
      <c r="J23" s="193">
        <v>-49.855999999999995</v>
      </c>
      <c r="K23" s="193"/>
      <c r="L23" s="193">
        <v>235.49</v>
      </c>
      <c r="M23" s="193">
        <v>419.302</v>
      </c>
      <c r="N23" s="193">
        <v>-183.812</v>
      </c>
      <c r="O23" s="193"/>
      <c r="P23" s="193">
        <v>328.5</v>
      </c>
      <c r="Q23" s="193">
        <v>466.6</v>
      </c>
      <c r="R23" s="193">
        <v>-138.1</v>
      </c>
      <c r="S23" s="193"/>
      <c r="T23" s="193">
        <v>428.27</v>
      </c>
      <c r="U23" s="193">
        <v>398.9</v>
      </c>
      <c r="V23" s="193">
        <v>29.369999999999948</v>
      </c>
      <c r="W23" s="180"/>
      <c r="X23" s="193">
        <v>1419.3229999999999</v>
      </c>
      <c r="Y23" s="193">
        <v>1761.721</v>
      </c>
      <c r="Z23" s="180">
        <v>-342.39800000000014</v>
      </c>
    </row>
    <row r="24" spans="2:26" s="176" customFormat="1" ht="12.75">
      <c r="B24" s="243"/>
      <c r="C24" s="193"/>
      <c r="D24" s="193"/>
      <c r="E24" s="193" t="s">
        <v>53</v>
      </c>
      <c r="F24" s="193"/>
      <c r="G24" s="193"/>
      <c r="H24" s="193">
        <v>510.331181399313</v>
      </c>
      <c r="I24" s="193">
        <v>718.2720236174546</v>
      </c>
      <c r="J24" s="193">
        <v>-207.9408422181416</v>
      </c>
      <c r="K24" s="193"/>
      <c r="L24" s="193">
        <v>539.5902725942968</v>
      </c>
      <c r="M24" s="193">
        <v>730.6511087248504</v>
      </c>
      <c r="N24" s="193">
        <v>-191.06083613055353</v>
      </c>
      <c r="O24" s="193"/>
      <c r="P24" s="193">
        <v>560.8775784</v>
      </c>
      <c r="Q24" s="193">
        <v>679.9043146724615</v>
      </c>
      <c r="R24" s="193">
        <v>-119.02673627246156</v>
      </c>
      <c r="S24" s="193"/>
      <c r="T24" s="193">
        <v>624.3341240652001</v>
      </c>
      <c r="U24" s="193">
        <v>781.773537441597</v>
      </c>
      <c r="V24" s="193">
        <v>-157.43941337639694</v>
      </c>
      <c r="W24" s="193"/>
      <c r="X24" s="193">
        <v>2235.13315645881</v>
      </c>
      <c r="Y24" s="193">
        <v>2910.6009844563637</v>
      </c>
      <c r="Z24" s="193">
        <v>-675.4678279975537</v>
      </c>
    </row>
    <row r="25" spans="2:26" s="176" customFormat="1" ht="12.75">
      <c r="B25" s="24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row>
    <row r="26" spans="2:26" ht="12.75">
      <c r="B26" s="247"/>
      <c r="C26" s="180" t="s">
        <v>377</v>
      </c>
      <c r="D26" s="180" t="s">
        <v>378</v>
      </c>
      <c r="E26" s="180"/>
      <c r="F26" s="180"/>
      <c r="G26" s="180"/>
      <c r="H26" s="180">
        <v>1224.5859167089166</v>
      </c>
      <c r="I26" s="180">
        <v>4858.066956444865</v>
      </c>
      <c r="J26" s="180">
        <v>-3633.481039735949</v>
      </c>
      <c r="K26" s="180"/>
      <c r="L26" s="180">
        <v>1563.9788882673743</v>
      </c>
      <c r="M26" s="180">
        <v>7494.551575351481</v>
      </c>
      <c r="N26" s="180">
        <v>-5930.572687084106</v>
      </c>
      <c r="O26" s="180"/>
      <c r="P26" s="180">
        <v>1483.3552385486173</v>
      </c>
      <c r="Q26" s="180">
        <v>6455.365253483366</v>
      </c>
      <c r="R26" s="180">
        <v>-4972.010014934749</v>
      </c>
      <c r="S26" s="180"/>
      <c r="T26" s="180">
        <v>1653.3790967284199</v>
      </c>
      <c r="U26" s="180">
        <v>5382.771302100028</v>
      </c>
      <c r="V26" s="180">
        <v>-3729.3922053716083</v>
      </c>
      <c r="W26" s="180"/>
      <c r="X26" s="193">
        <v>5925.299140253328</v>
      </c>
      <c r="Y26" s="193">
        <v>24190.75508737974</v>
      </c>
      <c r="Z26" s="180">
        <v>-18265.455947126415</v>
      </c>
    </row>
    <row r="27" spans="2:26" ht="12.75">
      <c r="B27" s="243"/>
      <c r="E27" s="193" t="s">
        <v>379</v>
      </c>
      <c r="H27" s="193">
        <v>2.5</v>
      </c>
      <c r="I27" s="193">
        <v>3.3</v>
      </c>
      <c r="J27" s="193">
        <v>-0.8</v>
      </c>
      <c r="L27" s="193">
        <v>0</v>
      </c>
      <c r="M27" s="193">
        <v>0.8</v>
      </c>
      <c r="N27" s="193">
        <v>-0.8</v>
      </c>
      <c r="O27" s="193"/>
      <c r="P27" s="193">
        <v>0</v>
      </c>
      <c r="Q27" s="193">
        <v>0.8</v>
      </c>
      <c r="R27" s="193">
        <v>-0.8</v>
      </c>
      <c r="S27" s="193"/>
      <c r="T27" s="193">
        <v>0</v>
      </c>
      <c r="U27" s="193">
        <v>0.8</v>
      </c>
      <c r="V27" s="193">
        <v>-0.8</v>
      </c>
      <c r="X27" s="193">
        <v>2.5</v>
      </c>
      <c r="Y27" s="193">
        <v>5.7</v>
      </c>
      <c r="Z27" s="193">
        <v>-3.2</v>
      </c>
    </row>
    <row r="28" spans="2:26" s="176" customFormat="1" ht="12.75">
      <c r="B28" s="243"/>
      <c r="C28" s="193"/>
      <c r="D28" s="193"/>
      <c r="E28" s="193" t="s">
        <v>129</v>
      </c>
      <c r="F28" s="193"/>
      <c r="G28" s="193"/>
      <c r="H28" s="180">
        <v>1222.0859167089166</v>
      </c>
      <c r="I28" s="180">
        <v>4854.766956444865</v>
      </c>
      <c r="J28" s="180">
        <v>-3632.6810397359486</v>
      </c>
      <c r="K28" s="180"/>
      <c r="L28" s="180">
        <v>1563.9788882673743</v>
      </c>
      <c r="M28" s="180">
        <v>7493.751575351481</v>
      </c>
      <c r="N28" s="180">
        <v>-5929.772687084107</v>
      </c>
      <c r="O28" s="180"/>
      <c r="P28" s="180">
        <v>1483.3552385486173</v>
      </c>
      <c r="Q28" s="180">
        <v>6454.565253483366</v>
      </c>
      <c r="R28" s="180">
        <v>-4971.210014934749</v>
      </c>
      <c r="S28" s="180"/>
      <c r="T28" s="180">
        <v>1653.3790967284199</v>
      </c>
      <c r="U28" s="180">
        <v>5381.971302100028</v>
      </c>
      <c r="V28" s="180">
        <v>-3728.592205371608</v>
      </c>
      <c r="W28" s="180"/>
      <c r="X28" s="180">
        <v>5922.799140253328</v>
      </c>
      <c r="Y28" s="180">
        <v>24185.05508737974</v>
      </c>
      <c r="Z28" s="180">
        <v>-18262.25594712641</v>
      </c>
    </row>
    <row r="29" spans="2:26" ht="12.75">
      <c r="B29" s="243"/>
      <c r="F29" s="193" t="s">
        <v>120</v>
      </c>
      <c r="H29" s="180">
        <v>499.9560872336695</v>
      </c>
      <c r="I29" s="180">
        <v>4388.883678781881</v>
      </c>
      <c r="J29" s="180">
        <v>-3888.9275915482112</v>
      </c>
      <c r="K29" s="180"/>
      <c r="L29" s="180">
        <v>751.3109800793198</v>
      </c>
      <c r="M29" s="180">
        <v>6821.437543420516</v>
      </c>
      <c r="N29" s="180">
        <v>-6070.126563341196</v>
      </c>
      <c r="O29" s="180"/>
      <c r="P29" s="180">
        <v>524.9747061770029</v>
      </c>
      <c r="Q29" s="180">
        <v>5983.085545576007</v>
      </c>
      <c r="R29" s="180">
        <v>-5458.110839399003</v>
      </c>
      <c r="S29" s="180"/>
      <c r="T29" s="180">
        <v>568.1810249246422</v>
      </c>
      <c r="U29" s="180">
        <v>4898.371912321727</v>
      </c>
      <c r="V29" s="180">
        <v>-4330.190887397085</v>
      </c>
      <c r="W29" s="180"/>
      <c r="X29" s="193">
        <v>2344.422798414634</v>
      </c>
      <c r="Y29" s="193">
        <v>22091.77868010013</v>
      </c>
      <c r="Z29" s="180">
        <v>-19747.355881685497</v>
      </c>
    </row>
    <row r="30" spans="2:26" ht="12.75">
      <c r="B30" s="243"/>
      <c r="G30" s="193" t="s">
        <v>114</v>
      </c>
      <c r="H30" s="193">
        <v>499.9560872336695</v>
      </c>
      <c r="I30" s="193">
        <v>0</v>
      </c>
      <c r="J30" s="193">
        <v>499.9560872336695</v>
      </c>
      <c r="L30" s="193">
        <v>506.3794097336695</v>
      </c>
      <c r="M30" s="193">
        <v>0</v>
      </c>
      <c r="N30" s="193">
        <v>506.3794097336695</v>
      </c>
      <c r="O30" s="193"/>
      <c r="P30" s="193">
        <v>498.73211284366954</v>
      </c>
      <c r="Q30" s="193">
        <v>0</v>
      </c>
      <c r="R30" s="193">
        <v>498.73211284366954</v>
      </c>
      <c r="S30" s="193"/>
      <c r="T30" s="193">
        <v>501.35218041366954</v>
      </c>
      <c r="U30" s="193">
        <v>0</v>
      </c>
      <c r="V30" s="193">
        <v>501.35218041366954</v>
      </c>
      <c r="X30" s="193">
        <v>2006.4197902246779</v>
      </c>
      <c r="Y30" s="193">
        <v>0</v>
      </c>
      <c r="Z30" s="193">
        <v>2006.4197902246779</v>
      </c>
    </row>
    <row r="31" spans="2:26" ht="12.75">
      <c r="B31" s="243"/>
      <c r="G31" s="193" t="s">
        <v>115</v>
      </c>
      <c r="H31" s="193">
        <v>0</v>
      </c>
      <c r="I31" s="193">
        <v>4388.883678781881</v>
      </c>
      <c r="J31" s="193">
        <v>-4388.883678781881</v>
      </c>
      <c r="L31" s="193">
        <v>244.93157034565039</v>
      </c>
      <c r="M31" s="193">
        <v>6821.437543420516</v>
      </c>
      <c r="N31" s="193">
        <v>-6576.505973074865</v>
      </c>
      <c r="O31" s="193"/>
      <c r="P31" s="193">
        <v>26.242593333333332</v>
      </c>
      <c r="Q31" s="193">
        <v>5983.085545576007</v>
      </c>
      <c r="R31" s="193">
        <v>-5956.842952242673</v>
      </c>
      <c r="S31" s="193"/>
      <c r="T31" s="193">
        <v>66.82884451097267</v>
      </c>
      <c r="U31" s="193">
        <v>4898.371912321727</v>
      </c>
      <c r="V31" s="193">
        <v>-4831.543067810754</v>
      </c>
      <c r="X31" s="193">
        <v>338.0030081899564</v>
      </c>
      <c r="Y31" s="193">
        <v>22091.77868010013</v>
      </c>
      <c r="Z31" s="193">
        <v>-21753.775671910174</v>
      </c>
    </row>
    <row r="32" spans="2:26" ht="12.75">
      <c r="B32" s="243"/>
      <c r="F32" s="193" t="s">
        <v>74</v>
      </c>
      <c r="H32" s="193">
        <v>445.2118788416937</v>
      </c>
      <c r="I32" s="193">
        <v>259.1393959684111</v>
      </c>
      <c r="J32" s="193">
        <v>186.07248287328258</v>
      </c>
      <c r="L32" s="193">
        <v>519.7377326486707</v>
      </c>
      <c r="M32" s="193">
        <v>399.69566298233235</v>
      </c>
      <c r="N32" s="193">
        <v>120.0420696663383</v>
      </c>
      <c r="O32" s="193"/>
      <c r="P32" s="193">
        <v>634.7357864004257</v>
      </c>
      <c r="Q32" s="193">
        <v>244.42578262227354</v>
      </c>
      <c r="R32" s="193">
        <v>390.3100037781521</v>
      </c>
      <c r="S32" s="193"/>
      <c r="T32" s="193">
        <v>700.644820948656</v>
      </c>
      <c r="U32" s="193">
        <v>254.1290397225979</v>
      </c>
      <c r="V32" s="193">
        <v>446.51578122605815</v>
      </c>
      <c r="X32" s="193">
        <v>2300.3302188394464</v>
      </c>
      <c r="Y32" s="193">
        <v>1157.3898812956147</v>
      </c>
      <c r="Z32" s="193">
        <v>1142.9403375438317</v>
      </c>
    </row>
    <row r="33" spans="2:26" ht="12.75">
      <c r="B33" s="243"/>
      <c r="G33" s="193" t="s">
        <v>123</v>
      </c>
      <c r="H33" s="193">
        <v>299.1296661756857</v>
      </c>
      <c r="I33" s="193">
        <v>40.43866496841112</v>
      </c>
      <c r="J33" s="193">
        <v>258.6910012072746</v>
      </c>
      <c r="L33" s="193">
        <v>307.4636036957278</v>
      </c>
      <c r="M33" s="193">
        <v>167.53043228358922</v>
      </c>
      <c r="N33" s="193">
        <v>139.93317141213856</v>
      </c>
      <c r="O33" s="193"/>
      <c r="P33" s="193">
        <v>368.9168174667959</v>
      </c>
      <c r="Q33" s="193">
        <v>53.47927307775066</v>
      </c>
      <c r="R33" s="193">
        <v>315.43754438904523</v>
      </c>
      <c r="S33" s="193"/>
      <c r="T33" s="193">
        <v>400.4208949537891</v>
      </c>
      <c r="U33" s="193">
        <v>55.98936251963285</v>
      </c>
      <c r="V33" s="193">
        <v>344.4315324341563</v>
      </c>
      <c r="X33" s="193">
        <v>1375.9309822919986</v>
      </c>
      <c r="Y33" s="193">
        <v>317.43773284938385</v>
      </c>
      <c r="Z33" s="193">
        <v>1058.4932494426148</v>
      </c>
    </row>
    <row r="34" spans="2:26" ht="12.75">
      <c r="B34" s="243"/>
      <c r="G34" s="193" t="s">
        <v>124</v>
      </c>
      <c r="H34" s="193">
        <v>146.082212666008</v>
      </c>
      <c r="I34" s="193">
        <v>218.700731</v>
      </c>
      <c r="J34" s="193">
        <v>-72.618518333992</v>
      </c>
      <c r="L34" s="193">
        <v>212.27412895294285</v>
      </c>
      <c r="M34" s="193">
        <v>232.1652306987431</v>
      </c>
      <c r="N34" s="193">
        <v>-19.891101745800256</v>
      </c>
      <c r="O34" s="193"/>
      <c r="P34" s="193">
        <v>265.8189689336297</v>
      </c>
      <c r="Q34" s="193">
        <v>190.94650954452288</v>
      </c>
      <c r="R34" s="193">
        <v>74.87245938910684</v>
      </c>
      <c r="S34" s="193"/>
      <c r="T34" s="193">
        <v>300.22392599486693</v>
      </c>
      <c r="U34" s="193">
        <v>198.13967720296503</v>
      </c>
      <c r="V34" s="193">
        <v>102.0842487919019</v>
      </c>
      <c r="X34" s="193">
        <v>924.3992365474476</v>
      </c>
      <c r="Y34" s="193">
        <v>839.9521484462309</v>
      </c>
      <c r="Z34" s="193">
        <v>84.44708810121665</v>
      </c>
    </row>
    <row r="35" spans="2:26" ht="12.75">
      <c r="B35" s="243"/>
      <c r="F35" s="193" t="s">
        <v>76</v>
      </c>
      <c r="H35" s="193">
        <v>276.91795063355346</v>
      </c>
      <c r="I35" s="193">
        <v>206.74388169457296</v>
      </c>
      <c r="J35" s="193">
        <v>70.1740689389805</v>
      </c>
      <c r="L35" s="193">
        <v>292.93017553938375</v>
      </c>
      <c r="M35" s="193">
        <v>272.61836894863217</v>
      </c>
      <c r="N35" s="193">
        <v>20.311806590751587</v>
      </c>
      <c r="O35" s="193"/>
      <c r="P35" s="193">
        <v>323.64474597118874</v>
      </c>
      <c r="Q35" s="193">
        <v>227.0539252850857</v>
      </c>
      <c r="R35" s="193">
        <v>96.59082068610303</v>
      </c>
      <c r="S35" s="193"/>
      <c r="T35" s="193">
        <v>384.5532508551215</v>
      </c>
      <c r="U35" s="193">
        <v>229.47035005570297</v>
      </c>
      <c r="V35" s="193">
        <v>155.08290079941855</v>
      </c>
      <c r="X35" s="193">
        <v>1278.0461229992475</v>
      </c>
      <c r="Y35" s="193">
        <v>935.8865259839938</v>
      </c>
      <c r="Z35" s="193">
        <v>342.15959701525367</v>
      </c>
    </row>
    <row r="36" spans="2:19" ht="12.75">
      <c r="B36" s="243"/>
      <c r="L36" s="193"/>
      <c r="M36" s="193"/>
      <c r="N36" s="193"/>
      <c r="O36" s="193"/>
      <c r="P36" s="193"/>
      <c r="Q36" s="193"/>
      <c r="R36" s="193"/>
      <c r="S36" s="193"/>
    </row>
    <row r="37" spans="2:26" ht="12.75">
      <c r="B37" s="243"/>
      <c r="C37" s="193" t="s">
        <v>380</v>
      </c>
      <c r="D37" s="193" t="s">
        <v>381</v>
      </c>
      <c r="H37" s="193">
        <v>557.3445150484167</v>
      </c>
      <c r="I37" s="193">
        <v>132.51538092210552</v>
      </c>
      <c r="J37" s="193">
        <v>424.8291341263112</v>
      </c>
      <c r="L37" s="193">
        <v>1023.6494829814784</v>
      </c>
      <c r="M37" s="193">
        <v>98.44634219994946</v>
      </c>
      <c r="N37" s="193">
        <v>925.203140781529</v>
      </c>
      <c r="O37" s="193"/>
      <c r="P37" s="193">
        <v>1032.1800391969991</v>
      </c>
      <c r="Q37" s="193">
        <v>174.5560700746976</v>
      </c>
      <c r="R37" s="193">
        <v>857.6239691223016</v>
      </c>
      <c r="S37" s="193"/>
      <c r="T37" s="193">
        <v>961.0199479596619</v>
      </c>
      <c r="U37" s="193">
        <v>194.87119052783262</v>
      </c>
      <c r="V37" s="193">
        <v>766.1487574318293</v>
      </c>
      <c r="X37" s="193">
        <v>3574.193985186556</v>
      </c>
      <c r="Y37" s="193">
        <v>600.3889837245852</v>
      </c>
      <c r="Z37" s="193">
        <v>2973.8050014619707</v>
      </c>
    </row>
    <row r="38" spans="2:26" ht="12.75">
      <c r="B38" s="244"/>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row>
    <row r="39" spans="2:26" ht="12.75">
      <c r="B39" s="244" t="s">
        <v>382</v>
      </c>
      <c r="C39" s="192" t="s">
        <v>143</v>
      </c>
      <c r="D39" s="192"/>
      <c r="E39" s="192"/>
      <c r="F39" s="192"/>
      <c r="G39" s="192"/>
      <c r="H39" s="192">
        <v>39179.866076320235</v>
      </c>
      <c r="I39" s="192">
        <v>41684.55134621124</v>
      </c>
      <c r="J39" s="192">
        <v>-2504.685269891008</v>
      </c>
      <c r="K39" s="192"/>
      <c r="L39" s="192">
        <v>38452.414138667795</v>
      </c>
      <c r="M39" s="192">
        <v>40244.70748362575</v>
      </c>
      <c r="N39" s="192">
        <v>-1792.2933449579577</v>
      </c>
      <c r="O39" s="192"/>
      <c r="P39" s="192">
        <v>39981.216364736036</v>
      </c>
      <c r="Q39" s="192">
        <v>39697.617668507424</v>
      </c>
      <c r="R39" s="192">
        <v>283.5986962286115</v>
      </c>
      <c r="S39" s="192"/>
      <c r="T39" s="192">
        <v>45933.4836594779</v>
      </c>
      <c r="U39" s="192">
        <v>48126.700072419</v>
      </c>
      <c r="V39" s="192">
        <v>-2193.216412941103</v>
      </c>
      <c r="W39" s="192"/>
      <c r="X39" s="192">
        <v>163546.98023920195</v>
      </c>
      <c r="Y39" s="192">
        <v>169753.57657076343</v>
      </c>
      <c r="Z39" s="192">
        <v>-6206.596331561479</v>
      </c>
    </row>
    <row r="40" spans="2:26" s="191" customFormat="1" ht="12.75">
      <c r="B40" s="24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row>
    <row r="41" spans="2:26" ht="12.75">
      <c r="B41" s="243"/>
      <c r="C41" s="193" t="s">
        <v>370</v>
      </c>
      <c r="D41" s="193" t="s">
        <v>383</v>
      </c>
      <c r="H41" s="180">
        <v>4.52450009</v>
      </c>
      <c r="I41" s="180">
        <v>0</v>
      </c>
      <c r="J41" s="193">
        <v>4.52450009</v>
      </c>
      <c r="K41" s="180"/>
      <c r="L41" s="180">
        <v>3.38243067</v>
      </c>
      <c r="M41" s="180">
        <v>0</v>
      </c>
      <c r="N41" s="193">
        <v>3.38243067</v>
      </c>
      <c r="O41" s="180"/>
      <c r="P41" s="180">
        <v>2.9072873</v>
      </c>
      <c r="Q41" s="180">
        <v>0</v>
      </c>
      <c r="R41" s="193">
        <v>2.9072873</v>
      </c>
      <c r="S41" s="180"/>
      <c r="T41" s="180">
        <v>4.894880779999999</v>
      </c>
      <c r="U41" s="180">
        <v>0</v>
      </c>
      <c r="V41" s="193">
        <v>4.894880779999999</v>
      </c>
      <c r="W41" s="180"/>
      <c r="X41" s="193">
        <v>15.70909884</v>
      </c>
      <c r="Y41" s="193">
        <v>0</v>
      </c>
      <c r="Z41" s="193">
        <v>15.70909884</v>
      </c>
    </row>
    <row r="42" spans="2:26" ht="12.75">
      <c r="B42" s="243"/>
      <c r="E42" s="193" t="s">
        <v>384</v>
      </c>
      <c r="H42" s="180">
        <v>4.52450009</v>
      </c>
      <c r="I42" s="180">
        <v>0</v>
      </c>
      <c r="J42" s="193">
        <v>4.52450009</v>
      </c>
      <c r="K42" s="180"/>
      <c r="L42" s="180">
        <v>3.38243067</v>
      </c>
      <c r="M42" s="180">
        <v>0</v>
      </c>
      <c r="N42" s="193">
        <v>3.38243067</v>
      </c>
      <c r="O42" s="180"/>
      <c r="P42" s="180">
        <v>2.9072873</v>
      </c>
      <c r="Q42" s="180">
        <v>0</v>
      </c>
      <c r="R42" s="193">
        <v>2.9072873</v>
      </c>
      <c r="S42" s="180"/>
      <c r="T42" s="180">
        <v>4.894880779999999</v>
      </c>
      <c r="U42" s="180">
        <v>0</v>
      </c>
      <c r="V42" s="193">
        <v>4.894880779999999</v>
      </c>
      <c r="W42" s="180"/>
      <c r="X42" s="193">
        <v>15.70909884</v>
      </c>
      <c r="Y42" s="193">
        <v>0</v>
      </c>
      <c r="Z42" s="193">
        <v>15.70909884</v>
      </c>
    </row>
    <row r="43" spans="2:26" ht="12.75">
      <c r="B43" s="243"/>
      <c r="E43" s="193" t="s">
        <v>385</v>
      </c>
      <c r="H43" s="193">
        <v>0</v>
      </c>
      <c r="I43" s="193">
        <v>0</v>
      </c>
      <c r="J43" s="193">
        <v>0</v>
      </c>
      <c r="L43" s="193">
        <v>0</v>
      </c>
      <c r="M43" s="193">
        <v>0</v>
      </c>
      <c r="N43" s="193">
        <v>0</v>
      </c>
      <c r="O43" s="193"/>
      <c r="P43" s="193">
        <v>0</v>
      </c>
      <c r="Q43" s="193">
        <v>0</v>
      </c>
      <c r="R43" s="193">
        <v>0</v>
      </c>
      <c r="S43" s="193"/>
      <c r="T43" s="193">
        <v>0</v>
      </c>
      <c r="U43" s="193">
        <v>0</v>
      </c>
      <c r="V43" s="193">
        <v>0</v>
      </c>
      <c r="X43" s="193">
        <v>0</v>
      </c>
      <c r="Y43" s="193">
        <v>0</v>
      </c>
      <c r="Z43" s="193">
        <v>0</v>
      </c>
    </row>
    <row r="44" spans="2:19" ht="12.75">
      <c r="B44" s="243"/>
      <c r="L44" s="193"/>
      <c r="M44" s="193"/>
      <c r="N44" s="193"/>
      <c r="O44" s="193"/>
      <c r="P44" s="193"/>
      <c r="Q44" s="193"/>
      <c r="R44" s="193"/>
      <c r="S44" s="193"/>
    </row>
    <row r="45" spans="2:26" ht="12.75">
      <c r="B45" s="244"/>
      <c r="C45" s="193" t="s">
        <v>377</v>
      </c>
      <c r="D45" s="193" t="s">
        <v>386</v>
      </c>
      <c r="H45" s="193">
        <v>39175.34157623023</v>
      </c>
      <c r="I45" s="193">
        <v>41684.55134621124</v>
      </c>
      <c r="J45" s="193">
        <v>-2509.209769981011</v>
      </c>
      <c r="L45" s="193">
        <v>38449.0317079978</v>
      </c>
      <c r="M45" s="193">
        <v>40244.70748362575</v>
      </c>
      <c r="N45" s="193">
        <v>-1795.6757756279549</v>
      </c>
      <c r="O45" s="193"/>
      <c r="P45" s="193">
        <v>39978.30907743604</v>
      </c>
      <c r="Q45" s="193">
        <v>39697.617668507424</v>
      </c>
      <c r="R45" s="193">
        <v>280.6914089286147</v>
      </c>
      <c r="S45" s="193"/>
      <c r="T45" s="193">
        <v>45928.5887786979</v>
      </c>
      <c r="U45" s="193">
        <v>48126.700072419</v>
      </c>
      <c r="V45" s="193">
        <v>-2198.1112937211</v>
      </c>
      <c r="X45" s="193">
        <v>163531.27114036196</v>
      </c>
      <c r="Y45" s="193">
        <v>169753.57657076343</v>
      </c>
      <c r="Z45" s="193">
        <v>-6222.305430401466</v>
      </c>
    </row>
    <row r="46" spans="2:26" s="191" customFormat="1" ht="12.75">
      <c r="B46" s="244"/>
      <c r="C46" s="192"/>
      <c r="D46" s="192" t="s">
        <v>372</v>
      </c>
      <c r="E46" s="192" t="s">
        <v>73</v>
      </c>
      <c r="F46" s="192"/>
      <c r="G46" s="192"/>
      <c r="H46" s="192">
        <v>4331.68348594579</v>
      </c>
      <c r="I46" s="192">
        <v>1316.955452692379</v>
      </c>
      <c r="J46" s="192">
        <v>3014.7280332534115</v>
      </c>
      <c r="K46" s="192"/>
      <c r="L46" s="192">
        <v>4797.9003745599</v>
      </c>
      <c r="M46" s="192">
        <v>2507.744862922551</v>
      </c>
      <c r="N46" s="192">
        <v>2290.1555116373493</v>
      </c>
      <c r="O46" s="192"/>
      <c r="P46" s="192">
        <v>4669.135440255951</v>
      </c>
      <c r="Q46" s="192">
        <v>1883.3567754691903</v>
      </c>
      <c r="R46" s="192">
        <v>2785.7786647867606</v>
      </c>
      <c r="S46" s="192"/>
      <c r="T46" s="192">
        <v>5397.751633485182</v>
      </c>
      <c r="U46" s="192">
        <v>2861.434550164642</v>
      </c>
      <c r="V46" s="192">
        <v>2536.3170833205395</v>
      </c>
      <c r="W46" s="192"/>
      <c r="X46" s="192">
        <v>19196.47093424682</v>
      </c>
      <c r="Y46" s="192">
        <v>8569.491641248762</v>
      </c>
      <c r="Z46" s="192">
        <v>10626.979292998058</v>
      </c>
    </row>
    <row r="47" spans="2:26" ht="12.75">
      <c r="B47" s="243"/>
      <c r="E47" s="193" t="s">
        <v>114</v>
      </c>
      <c r="H47" s="193">
        <v>441.54577282</v>
      </c>
      <c r="I47" s="193">
        <v>947.3768012423789</v>
      </c>
      <c r="J47" s="193">
        <v>-505.83102842237884</v>
      </c>
      <c r="L47" s="193">
        <v>425.70605986</v>
      </c>
      <c r="M47" s="193">
        <v>1368.3875689869008</v>
      </c>
      <c r="N47" s="193">
        <v>-942.6815091269008</v>
      </c>
      <c r="O47" s="193"/>
      <c r="P47" s="193">
        <v>429.13809009</v>
      </c>
      <c r="Q47" s="193">
        <v>1689.404109245857</v>
      </c>
      <c r="R47" s="193">
        <v>-1260.266019155857</v>
      </c>
      <c r="S47" s="193"/>
      <c r="T47" s="193">
        <v>369.96141834</v>
      </c>
      <c r="U47" s="193">
        <v>1491.5167169536694</v>
      </c>
      <c r="V47" s="193">
        <v>-1121.5552986136695</v>
      </c>
      <c r="X47" s="193">
        <v>1666.3513411099998</v>
      </c>
      <c r="Y47" s="193">
        <v>5496.685196428806</v>
      </c>
      <c r="Z47" s="193">
        <v>-3830.3338553188064</v>
      </c>
    </row>
    <row r="48" spans="2:26" ht="12.75">
      <c r="B48" s="243"/>
      <c r="F48" s="193" t="s">
        <v>15</v>
      </c>
      <c r="H48" s="193">
        <v>332.22638524</v>
      </c>
      <c r="I48" s="193">
        <v>253.65102314870938</v>
      </c>
      <c r="J48" s="193">
        <v>78.57536209129063</v>
      </c>
      <c r="L48" s="193">
        <v>236.35567679999997</v>
      </c>
      <c r="M48" s="193">
        <v>442.35394207323117</v>
      </c>
      <c r="N48" s="193">
        <v>-205.9982652732312</v>
      </c>
      <c r="O48" s="193"/>
      <c r="P48" s="193">
        <v>108.56633266</v>
      </c>
      <c r="Q48" s="193">
        <v>444.3004394121872</v>
      </c>
      <c r="R48" s="193">
        <v>-335.7341067521872</v>
      </c>
      <c r="S48" s="193"/>
      <c r="T48" s="193">
        <v>49.80016343</v>
      </c>
      <c r="U48" s="193">
        <v>666.1082894</v>
      </c>
      <c r="V48" s="193">
        <v>-616.30812597</v>
      </c>
      <c r="X48" s="193">
        <v>726.9485581299999</v>
      </c>
      <c r="Y48" s="193">
        <v>1806.4136940341277</v>
      </c>
      <c r="Z48" s="193">
        <v>-1079.4651359041277</v>
      </c>
    </row>
    <row r="49" spans="2:26" ht="12.75">
      <c r="B49" s="243"/>
      <c r="F49" s="193" t="s">
        <v>16</v>
      </c>
      <c r="H49" s="193">
        <v>0</v>
      </c>
      <c r="I49" s="193">
        <v>483.2654020536695</v>
      </c>
      <c r="J49" s="193">
        <v>-483.2654020536695</v>
      </c>
      <c r="L49" s="193">
        <v>0</v>
      </c>
      <c r="M49" s="193">
        <v>467.5293177136695</v>
      </c>
      <c r="N49" s="193">
        <v>-467.5293177136695</v>
      </c>
      <c r="O49" s="193"/>
      <c r="P49" s="193">
        <v>0</v>
      </c>
      <c r="Q49" s="193">
        <v>486.88938648366957</v>
      </c>
      <c r="R49" s="193">
        <v>-486.88938648366957</v>
      </c>
      <c r="S49" s="193"/>
      <c r="T49" s="193">
        <v>0</v>
      </c>
      <c r="U49" s="193">
        <v>339.57752105366956</v>
      </c>
      <c r="V49" s="193">
        <v>-339.57752105366956</v>
      </c>
      <c r="X49" s="193">
        <v>0</v>
      </c>
      <c r="Y49" s="193">
        <v>1777.2616273046783</v>
      </c>
      <c r="Z49" s="193">
        <v>-1777.2616273046783</v>
      </c>
    </row>
    <row r="50" spans="2:26" ht="12.75">
      <c r="B50" s="243"/>
      <c r="F50" s="193" t="s">
        <v>17</v>
      </c>
      <c r="H50" s="193">
        <v>109.31938758000001</v>
      </c>
      <c r="I50" s="193">
        <v>210.46037604000003</v>
      </c>
      <c r="J50" s="193">
        <v>-101.14098846000002</v>
      </c>
      <c r="L50" s="193">
        <v>189.35038306</v>
      </c>
      <c r="M50" s="193">
        <v>458.5043092000001</v>
      </c>
      <c r="N50" s="193">
        <v>-269.15392614000007</v>
      </c>
      <c r="O50" s="193"/>
      <c r="P50" s="193">
        <v>320.57175743</v>
      </c>
      <c r="Q50" s="193">
        <v>758.2142833500001</v>
      </c>
      <c r="R50" s="193">
        <v>-437.6425259200001</v>
      </c>
      <c r="S50" s="193"/>
      <c r="T50" s="193">
        <v>320.16125491</v>
      </c>
      <c r="U50" s="193">
        <v>485.83090649999997</v>
      </c>
      <c r="V50" s="193">
        <v>-165.66965158999994</v>
      </c>
      <c r="X50" s="193">
        <v>939.40278298</v>
      </c>
      <c r="Y50" s="193">
        <v>1913.0098750900002</v>
      </c>
      <c r="Z50" s="193">
        <v>-973.6070921100002</v>
      </c>
    </row>
    <row r="51" spans="2:26" ht="12.75">
      <c r="B51" s="243"/>
      <c r="E51" s="193" t="s">
        <v>115</v>
      </c>
      <c r="H51" s="193">
        <v>3890.1377131257905</v>
      </c>
      <c r="I51" s="193">
        <v>369.57865145000005</v>
      </c>
      <c r="J51" s="193">
        <v>3520.5590616757904</v>
      </c>
      <c r="L51" s="193">
        <v>4372.1943146999</v>
      </c>
      <c r="M51" s="193">
        <v>1139.3572939356504</v>
      </c>
      <c r="N51" s="193">
        <v>3232.8370207642497</v>
      </c>
      <c r="O51" s="193"/>
      <c r="P51" s="193">
        <v>4239.997350165951</v>
      </c>
      <c r="Q51" s="193">
        <v>193.95266622333332</v>
      </c>
      <c r="R51" s="193">
        <v>4046.044683942617</v>
      </c>
      <c r="S51" s="193"/>
      <c r="T51" s="193">
        <v>5027.790215145182</v>
      </c>
      <c r="U51" s="193">
        <v>1369.9178332109725</v>
      </c>
      <c r="V51" s="193">
        <v>3657.8723819342094</v>
      </c>
      <c r="X51" s="193">
        <v>17530.11959313682</v>
      </c>
      <c r="Y51" s="193">
        <v>3072.8064448199566</v>
      </c>
      <c r="Z51" s="193">
        <v>14457.313148316864</v>
      </c>
    </row>
    <row r="52" spans="2:26" ht="12.75">
      <c r="B52" s="243"/>
      <c r="F52" s="193" t="s">
        <v>15</v>
      </c>
      <c r="H52" s="193">
        <v>1053.6412426800002</v>
      </c>
      <c r="I52" s="193">
        <v>246.45656645</v>
      </c>
      <c r="J52" s="193">
        <v>807.1846762300003</v>
      </c>
      <c r="L52" s="193">
        <v>1102.9774157400002</v>
      </c>
      <c r="M52" s="193">
        <v>711.65108759</v>
      </c>
      <c r="N52" s="193">
        <v>391.3263281500002</v>
      </c>
      <c r="O52" s="193"/>
      <c r="P52" s="193">
        <v>1035.0327868600002</v>
      </c>
      <c r="Q52" s="193">
        <v>144.75193689</v>
      </c>
      <c r="R52" s="193">
        <v>890.2808499700002</v>
      </c>
      <c r="S52" s="193"/>
      <c r="T52" s="193">
        <v>3819.69941195</v>
      </c>
      <c r="U52" s="193">
        <v>1215.7214506999999</v>
      </c>
      <c r="V52" s="193">
        <v>2603.97796125</v>
      </c>
      <c r="X52" s="193">
        <v>7011.350857230001</v>
      </c>
      <c r="Y52" s="193">
        <v>2318.58104163</v>
      </c>
      <c r="Z52" s="193">
        <v>4692.769815600001</v>
      </c>
    </row>
    <row r="53" spans="2:26" ht="12.75">
      <c r="B53" s="243"/>
      <c r="F53" s="193" t="s">
        <v>16</v>
      </c>
      <c r="H53" s="193">
        <v>2776.17116444579</v>
      </c>
      <c r="I53" s="193">
        <v>0</v>
      </c>
      <c r="J53" s="193">
        <v>2776.17116444579</v>
      </c>
      <c r="L53" s="193">
        <v>3183.0158109598997</v>
      </c>
      <c r="M53" s="193">
        <v>244.93157034565039</v>
      </c>
      <c r="N53" s="193">
        <v>2938.084240614249</v>
      </c>
      <c r="O53" s="193"/>
      <c r="P53" s="193">
        <v>3036.29345430595</v>
      </c>
      <c r="Q53" s="193">
        <v>26.242593333333332</v>
      </c>
      <c r="R53" s="193">
        <v>3010.0508609726166</v>
      </c>
      <c r="S53" s="193"/>
      <c r="T53" s="193">
        <v>1126.6478121951823</v>
      </c>
      <c r="U53" s="193">
        <v>66.82884451097267</v>
      </c>
      <c r="V53" s="193">
        <v>1059.8189676842096</v>
      </c>
      <c r="X53" s="193">
        <v>10122.128241906821</v>
      </c>
      <c r="Y53" s="193">
        <v>338.0030081899564</v>
      </c>
      <c r="Z53" s="193">
        <v>9784.125233716864</v>
      </c>
    </row>
    <row r="54" spans="2:26" ht="12.75">
      <c r="B54" s="244"/>
      <c r="C54" s="192"/>
      <c r="F54" s="193" t="s">
        <v>17</v>
      </c>
      <c r="H54" s="193">
        <v>60.32530600000002</v>
      </c>
      <c r="I54" s="193">
        <v>123.12208500000003</v>
      </c>
      <c r="J54" s="193">
        <v>-62.79677900000001</v>
      </c>
      <c r="L54" s="193">
        <v>86.20108799999991</v>
      </c>
      <c r="M54" s="193">
        <v>182.77463600000002</v>
      </c>
      <c r="N54" s="193">
        <v>-96.5735480000001</v>
      </c>
      <c r="O54" s="193"/>
      <c r="P54" s="193">
        <v>168.67110899999994</v>
      </c>
      <c r="Q54" s="193">
        <v>22.958135999999996</v>
      </c>
      <c r="R54" s="193">
        <v>145.71297299999995</v>
      </c>
      <c r="S54" s="193"/>
      <c r="T54" s="193">
        <v>81.44299099999989</v>
      </c>
      <c r="U54" s="193">
        <v>87.36753800000001</v>
      </c>
      <c r="V54" s="193">
        <v>-5.924547000000118</v>
      </c>
      <c r="X54" s="193">
        <v>396.64049399999976</v>
      </c>
      <c r="Y54" s="193">
        <v>416.22239500000006</v>
      </c>
      <c r="Z54" s="193">
        <v>-19.5819010000003</v>
      </c>
    </row>
    <row r="55" spans="2:26" s="191" customFormat="1" ht="12.75">
      <c r="B55" s="244"/>
      <c r="C55" s="192"/>
      <c r="D55" s="192" t="s">
        <v>376</v>
      </c>
      <c r="E55" s="192" t="s">
        <v>260</v>
      </c>
      <c r="F55" s="192"/>
      <c r="G55" s="192"/>
      <c r="H55" s="192">
        <v>19746.813174935312</v>
      </c>
      <c r="I55" s="192">
        <v>24951.101194367577</v>
      </c>
      <c r="J55" s="192">
        <v>-5204.288019432264</v>
      </c>
      <c r="K55" s="192"/>
      <c r="L55" s="192">
        <v>15773.329624232696</v>
      </c>
      <c r="M55" s="192">
        <v>18147.395008613235</v>
      </c>
      <c r="N55" s="192">
        <v>-2374.0653843805394</v>
      </c>
      <c r="O55" s="192"/>
      <c r="P55" s="192">
        <v>17311.310735383555</v>
      </c>
      <c r="Q55" s="192">
        <v>22558.854660665627</v>
      </c>
      <c r="R55" s="192">
        <v>-5247.543925282072</v>
      </c>
      <c r="S55" s="192"/>
      <c r="T55" s="192">
        <v>22770.76756782074</v>
      </c>
      <c r="U55" s="192">
        <v>25707.995450199316</v>
      </c>
      <c r="V55" s="192">
        <v>-2937.2278823785746</v>
      </c>
      <c r="W55" s="192"/>
      <c r="X55" s="192">
        <v>75602.2211023723</v>
      </c>
      <c r="Y55" s="192">
        <v>91365.34631384576</v>
      </c>
      <c r="Z55" s="192">
        <v>-15763.125211473453</v>
      </c>
    </row>
    <row r="56" spans="2:26" ht="12.75">
      <c r="B56" s="243"/>
      <c r="F56" s="193" t="s">
        <v>19</v>
      </c>
      <c r="H56" s="193">
        <v>17901.36831551892</v>
      </c>
      <c r="I56" s="193">
        <v>23195.20199279653</v>
      </c>
      <c r="J56" s="193">
        <v>-5293.833677277609</v>
      </c>
      <c r="L56" s="193">
        <v>13955.101443144482</v>
      </c>
      <c r="M56" s="193">
        <v>16504.565718416798</v>
      </c>
      <c r="N56" s="193">
        <v>-2549.4642752723157</v>
      </c>
      <c r="O56" s="193"/>
      <c r="P56" s="193">
        <v>15833.180933153119</v>
      </c>
      <c r="Q56" s="193">
        <v>20470.213083100025</v>
      </c>
      <c r="R56" s="193">
        <v>-4637.032149946906</v>
      </c>
      <c r="S56" s="193"/>
      <c r="T56" s="193">
        <v>20785.265138620744</v>
      </c>
      <c r="U56" s="193">
        <v>23694.735330159267</v>
      </c>
      <c r="V56" s="193">
        <v>-2909.470191538523</v>
      </c>
      <c r="X56" s="193">
        <v>68474.91583043727</v>
      </c>
      <c r="Y56" s="193">
        <v>83864.71612447262</v>
      </c>
      <c r="Z56" s="193">
        <v>-15389.800294035347</v>
      </c>
    </row>
    <row r="57" spans="2:26" ht="12.75">
      <c r="B57" s="243"/>
      <c r="F57" s="193" t="s">
        <v>8</v>
      </c>
      <c r="H57" s="193">
        <v>1845.4448594163925</v>
      </c>
      <c r="I57" s="193">
        <v>1755.8992015710455</v>
      </c>
      <c r="J57" s="193">
        <v>89.54565784534702</v>
      </c>
      <c r="L57" s="193">
        <v>1818.2281810882148</v>
      </c>
      <c r="M57" s="193">
        <v>1642.8292901964394</v>
      </c>
      <c r="N57" s="193">
        <v>175.3988908917754</v>
      </c>
      <c r="O57" s="193"/>
      <c r="P57" s="193">
        <v>1478.1298022304366</v>
      </c>
      <c r="Q57" s="193">
        <v>2088.6415775656037</v>
      </c>
      <c r="R57" s="193">
        <v>-610.5117753351672</v>
      </c>
      <c r="S57" s="193"/>
      <c r="T57" s="193">
        <v>1985.5024291999996</v>
      </c>
      <c r="U57" s="193">
        <v>2013.2601200400495</v>
      </c>
      <c r="V57" s="193">
        <v>-27.757690840049918</v>
      </c>
      <c r="X57" s="193">
        <v>7127.3052719350435</v>
      </c>
      <c r="Y57" s="193">
        <v>7500.630189373138</v>
      </c>
      <c r="Z57" s="193">
        <v>-373.3249174380944</v>
      </c>
    </row>
    <row r="58" spans="2:26" s="191" customFormat="1" ht="12.75">
      <c r="B58" s="244"/>
      <c r="C58" s="192"/>
      <c r="D58" s="192" t="s">
        <v>433</v>
      </c>
      <c r="E58" s="192" t="s">
        <v>261</v>
      </c>
      <c r="F58" s="192"/>
      <c r="G58" s="192"/>
      <c r="H58" s="192">
        <v>580.7203438864094</v>
      </c>
      <c r="I58" s="192">
        <v>591.8943193821683</v>
      </c>
      <c r="J58" s="192">
        <v>-11.173975495758896</v>
      </c>
      <c r="K58" s="192"/>
      <c r="L58" s="192">
        <v>635.8161327309858</v>
      </c>
      <c r="M58" s="192">
        <v>466.12740210575777</v>
      </c>
      <c r="N58" s="192">
        <v>169.68873062522806</v>
      </c>
      <c r="O58" s="192"/>
      <c r="P58" s="192">
        <v>745.8923286874103</v>
      </c>
      <c r="Q58" s="192">
        <v>617.086850365953</v>
      </c>
      <c r="R58" s="192">
        <v>128.80547832145737</v>
      </c>
      <c r="S58" s="192"/>
      <c r="T58" s="192">
        <v>1281.0330386609987</v>
      </c>
      <c r="U58" s="192">
        <v>1057.2866198075303</v>
      </c>
      <c r="V58" s="192">
        <v>223.7464188534684</v>
      </c>
      <c r="W58" s="192"/>
      <c r="X58" s="192">
        <v>3243.4618439658043</v>
      </c>
      <c r="Y58" s="192">
        <v>2732.395191661409</v>
      </c>
      <c r="Z58" s="192">
        <v>511.0666523043951</v>
      </c>
    </row>
    <row r="59" spans="2:26" ht="12.75">
      <c r="B59" s="244"/>
      <c r="C59" s="192"/>
      <c r="D59" s="192"/>
      <c r="E59" s="192"/>
      <c r="F59" s="193" t="s">
        <v>19</v>
      </c>
      <c r="H59" s="193">
        <v>555.6806178464094</v>
      </c>
      <c r="I59" s="193">
        <v>34.949466990000005</v>
      </c>
      <c r="J59" s="193">
        <v>520.7311508564094</v>
      </c>
      <c r="L59" s="193">
        <v>615.8949539609858</v>
      </c>
      <c r="M59" s="193">
        <v>64.13818194</v>
      </c>
      <c r="N59" s="193">
        <v>551.7567720209859</v>
      </c>
      <c r="O59" s="193"/>
      <c r="P59" s="193">
        <v>697.5137910274103</v>
      </c>
      <c r="Q59" s="193">
        <v>89.78009087</v>
      </c>
      <c r="R59" s="193">
        <v>607.7337001574103</v>
      </c>
      <c r="S59" s="193"/>
      <c r="T59" s="193">
        <v>1144.2693458609988</v>
      </c>
      <c r="U59" s="193">
        <v>174.20022566</v>
      </c>
      <c r="V59" s="193">
        <v>970.0691202009988</v>
      </c>
      <c r="X59" s="193">
        <v>3013.358708695804</v>
      </c>
      <c r="Y59" s="193">
        <v>363.06796546</v>
      </c>
      <c r="Z59" s="193">
        <v>2650.2907432358043</v>
      </c>
    </row>
    <row r="60" spans="2:26" ht="12.75">
      <c r="B60" s="243"/>
      <c r="F60" s="193" t="s">
        <v>8</v>
      </c>
      <c r="H60" s="193">
        <v>25.039726039999998</v>
      </c>
      <c r="I60" s="193">
        <v>556.9448523921683</v>
      </c>
      <c r="J60" s="193">
        <v>-531.9051263521683</v>
      </c>
      <c r="L60" s="193">
        <v>19.921178769999997</v>
      </c>
      <c r="M60" s="193">
        <v>401.9892201657578</v>
      </c>
      <c r="N60" s="193">
        <v>-382.0680413957578</v>
      </c>
      <c r="O60" s="193"/>
      <c r="P60" s="193">
        <v>48.37853766000002</v>
      </c>
      <c r="Q60" s="193">
        <v>527.306759495953</v>
      </c>
      <c r="R60" s="193">
        <v>-478.92822183595297</v>
      </c>
      <c r="S60" s="193"/>
      <c r="T60" s="193">
        <v>136.7636928</v>
      </c>
      <c r="U60" s="193">
        <v>883.0863941475303</v>
      </c>
      <c r="V60" s="193">
        <v>-746.3227013475303</v>
      </c>
      <c r="X60" s="193">
        <v>230.10313527000002</v>
      </c>
      <c r="Y60" s="193">
        <v>2369.3272262014093</v>
      </c>
      <c r="Z60" s="193">
        <v>-2139.224090931409</v>
      </c>
    </row>
    <row r="61" spans="2:26" s="191" customFormat="1" ht="12.75">
      <c r="B61" s="244"/>
      <c r="C61" s="192"/>
      <c r="D61" s="192" t="s">
        <v>494</v>
      </c>
      <c r="E61" s="192" t="s">
        <v>598</v>
      </c>
      <c r="F61" s="192"/>
      <c r="G61" s="192"/>
      <c r="H61" s="192">
        <v>9896.772653387161</v>
      </c>
      <c r="I61" s="192">
        <v>14327.462780274513</v>
      </c>
      <c r="J61" s="192">
        <v>-4430.690126887352</v>
      </c>
      <c r="K61" s="192"/>
      <c r="L61" s="192">
        <v>16440.903713093954</v>
      </c>
      <c r="M61" s="192">
        <v>15784.287038895436</v>
      </c>
      <c r="N61" s="192">
        <v>656.616674198518</v>
      </c>
      <c r="O61" s="192"/>
      <c r="P61" s="192">
        <v>14111.949164318648</v>
      </c>
      <c r="Q61" s="192">
        <v>13449.821469493594</v>
      </c>
      <c r="R61" s="192">
        <v>662.1276948250543</v>
      </c>
      <c r="S61" s="192"/>
      <c r="T61" s="192">
        <v>15214.675437275442</v>
      </c>
      <c r="U61" s="192">
        <v>16914.097955728274</v>
      </c>
      <c r="V61" s="192">
        <v>-1699.4225184528314</v>
      </c>
      <c r="W61" s="192"/>
      <c r="X61" s="192">
        <v>55664.3009680752</v>
      </c>
      <c r="Y61" s="192">
        <v>60475.669244391815</v>
      </c>
      <c r="Z61" s="192">
        <v>-4811.368276316614</v>
      </c>
    </row>
    <row r="62" spans="2:26" ht="12.75">
      <c r="B62" s="243"/>
      <c r="E62" s="193" t="s">
        <v>19</v>
      </c>
      <c r="H62" s="193">
        <v>6858.927914378001</v>
      </c>
      <c r="I62" s="193">
        <v>9740.983074206204</v>
      </c>
      <c r="J62" s="193">
        <v>-2882.0551598282027</v>
      </c>
      <c r="L62" s="193">
        <v>11230.069928524394</v>
      </c>
      <c r="M62" s="193">
        <v>13688.046624261791</v>
      </c>
      <c r="N62" s="193">
        <v>-2457.9766957373977</v>
      </c>
      <c r="O62" s="193"/>
      <c r="P62" s="193">
        <v>8833.351834757323</v>
      </c>
      <c r="Q62" s="193">
        <v>11156.03144892108</v>
      </c>
      <c r="R62" s="193">
        <v>-2322.679614163757</v>
      </c>
      <c r="S62" s="193"/>
      <c r="T62" s="193">
        <v>9956.61758605778</v>
      </c>
      <c r="U62" s="193">
        <v>13922.2575050122</v>
      </c>
      <c r="V62" s="193">
        <v>-3965.639918954419</v>
      </c>
      <c r="X62" s="193">
        <v>36878.967263717495</v>
      </c>
      <c r="Y62" s="193">
        <v>48507.31865240127</v>
      </c>
      <c r="Z62" s="193">
        <v>-11628.351388683775</v>
      </c>
    </row>
    <row r="63" spans="2:26" ht="12.75">
      <c r="B63" s="243"/>
      <c r="F63" s="193" t="s">
        <v>21</v>
      </c>
      <c r="H63" s="193">
        <v>328.2282968466019</v>
      </c>
      <c r="I63" s="193">
        <v>1389.4639718189692</v>
      </c>
      <c r="J63" s="193">
        <v>-1061.2356749723672</v>
      </c>
      <c r="L63" s="193">
        <v>1043.1710074391344</v>
      </c>
      <c r="M63" s="193">
        <v>1994.3907258827694</v>
      </c>
      <c r="N63" s="193">
        <v>-951.219718443635</v>
      </c>
      <c r="O63" s="193"/>
      <c r="P63" s="193">
        <v>1239.6034537690794</v>
      </c>
      <c r="Q63" s="193">
        <v>1397.422284702148</v>
      </c>
      <c r="R63" s="193">
        <v>-157.81883093306874</v>
      </c>
      <c r="S63" s="193"/>
      <c r="T63" s="193">
        <v>1190.6246202677808</v>
      </c>
      <c r="U63" s="193">
        <v>1521.2772973008773</v>
      </c>
      <c r="V63" s="193">
        <v>-330.65267703309655</v>
      </c>
      <c r="X63" s="193">
        <v>3801.6273783225965</v>
      </c>
      <c r="Y63" s="193">
        <v>6302.554279704764</v>
      </c>
      <c r="Z63" s="193">
        <v>-2500.926901382167</v>
      </c>
    </row>
    <row r="64" spans="2:26" ht="12.75">
      <c r="B64" s="243"/>
      <c r="F64" s="193" t="s">
        <v>22</v>
      </c>
      <c r="H64" s="193">
        <v>681.808931</v>
      </c>
      <c r="I64" s="193">
        <v>929.5152687200001</v>
      </c>
      <c r="J64" s="193">
        <v>-247.70633772000008</v>
      </c>
      <c r="L64" s="193">
        <v>947.56357396</v>
      </c>
      <c r="M64" s="193">
        <v>1197.9802906300001</v>
      </c>
      <c r="N64" s="193">
        <v>-250.41671667000014</v>
      </c>
      <c r="O64" s="193"/>
      <c r="P64" s="193">
        <v>1009.09784383</v>
      </c>
      <c r="Q64" s="193">
        <v>1109.877397</v>
      </c>
      <c r="R64" s="193">
        <v>-100.77955316999999</v>
      </c>
      <c r="S64" s="193"/>
      <c r="T64" s="193">
        <v>1113.8575880500002</v>
      </c>
      <c r="U64" s="193">
        <v>1242.5675647700002</v>
      </c>
      <c r="V64" s="193">
        <v>-128.70997672</v>
      </c>
      <c r="X64" s="193">
        <v>3752.3279368400003</v>
      </c>
      <c r="Y64" s="193">
        <v>4479.94052112</v>
      </c>
      <c r="Z64" s="193">
        <v>-727.6125842799997</v>
      </c>
    </row>
    <row r="65" spans="2:26" ht="12.75">
      <c r="B65" s="243"/>
      <c r="F65" s="193" t="s">
        <v>23</v>
      </c>
      <c r="H65" s="193">
        <v>5848.890686531399</v>
      </c>
      <c r="I65" s="193">
        <v>7422.003833667234</v>
      </c>
      <c r="J65" s="193">
        <v>-1573.1131471358349</v>
      </c>
      <c r="L65" s="193">
        <v>9239.33534712526</v>
      </c>
      <c r="M65" s="193">
        <v>10495.67560774902</v>
      </c>
      <c r="N65" s="193">
        <v>-1256.3402606237614</v>
      </c>
      <c r="O65" s="193"/>
      <c r="P65" s="193">
        <v>6584.650537158244</v>
      </c>
      <c r="Q65" s="193">
        <v>8648.731767218931</v>
      </c>
      <c r="R65" s="193">
        <v>-2064.0812300606867</v>
      </c>
      <c r="S65" s="193"/>
      <c r="T65" s="193">
        <v>7652.13537774</v>
      </c>
      <c r="U65" s="193">
        <v>11158.412642941323</v>
      </c>
      <c r="V65" s="193">
        <v>-3506.2772652013227</v>
      </c>
      <c r="X65" s="193">
        <v>29325.0119485549</v>
      </c>
      <c r="Y65" s="193">
        <v>37724.82385157651</v>
      </c>
      <c r="Z65" s="193">
        <v>-8399.811903021611</v>
      </c>
    </row>
    <row r="66" spans="2:26" ht="12.75">
      <c r="B66" s="243"/>
      <c r="F66" s="193" t="s">
        <v>24</v>
      </c>
      <c r="H66" s="193">
        <v>0</v>
      </c>
      <c r="I66" s="193">
        <v>0</v>
      </c>
      <c r="J66" s="193">
        <v>0</v>
      </c>
      <c r="L66" s="193">
        <v>0</v>
      </c>
      <c r="M66" s="193">
        <v>0</v>
      </c>
      <c r="N66" s="193">
        <v>0</v>
      </c>
      <c r="O66" s="193"/>
      <c r="P66" s="193">
        <v>0</v>
      </c>
      <c r="Q66" s="193">
        <v>0</v>
      </c>
      <c r="R66" s="193">
        <v>0</v>
      </c>
      <c r="S66" s="193"/>
      <c r="T66" s="193">
        <v>0</v>
      </c>
      <c r="U66" s="193">
        <v>0</v>
      </c>
      <c r="V66" s="193">
        <v>0</v>
      </c>
      <c r="X66" s="193">
        <v>0</v>
      </c>
      <c r="Y66" s="193">
        <v>0</v>
      </c>
      <c r="Z66" s="193">
        <v>0</v>
      </c>
    </row>
    <row r="67" spans="2:26" ht="12.75">
      <c r="B67" s="243"/>
      <c r="E67" s="193" t="s">
        <v>8</v>
      </c>
      <c r="H67" s="193">
        <v>3037.8447390091605</v>
      </c>
      <c r="I67" s="193">
        <v>4586.4797060683095</v>
      </c>
      <c r="J67" s="193">
        <v>-1548.634967059149</v>
      </c>
      <c r="L67" s="193">
        <v>5210.83378456956</v>
      </c>
      <c r="M67" s="193">
        <v>2096.240414633644</v>
      </c>
      <c r="N67" s="193">
        <v>3114.5933699359157</v>
      </c>
      <c r="O67" s="193"/>
      <c r="P67" s="193">
        <v>5278.597329561326</v>
      </c>
      <c r="Q67" s="193">
        <v>2293.7900205725145</v>
      </c>
      <c r="R67" s="193">
        <v>2984.807308988811</v>
      </c>
      <c r="S67" s="193"/>
      <c r="T67" s="193">
        <v>5258.057851217662</v>
      </c>
      <c r="U67" s="193">
        <v>2991.840450716074</v>
      </c>
      <c r="V67" s="193">
        <v>2266.2174005015877</v>
      </c>
      <c r="X67" s="193">
        <v>18785.333704357705</v>
      </c>
      <c r="Y67" s="193">
        <v>11968.350591990542</v>
      </c>
      <c r="Z67" s="193">
        <v>6816.983112367163</v>
      </c>
    </row>
    <row r="68" spans="2:26" ht="12.75">
      <c r="B68" s="243"/>
      <c r="F68" s="193" t="s">
        <v>21</v>
      </c>
      <c r="H68" s="193">
        <v>783.3616182053745</v>
      </c>
      <c r="I68" s="193">
        <v>1294.5860070492563</v>
      </c>
      <c r="J68" s="193">
        <v>-511.2243888438818</v>
      </c>
      <c r="L68" s="193">
        <v>1106.5686845316077</v>
      </c>
      <c r="M68" s="193">
        <v>103.77445456189999</v>
      </c>
      <c r="N68" s="193">
        <v>1002.7942299697077</v>
      </c>
      <c r="O68" s="193"/>
      <c r="P68" s="193">
        <v>1163.900725838814</v>
      </c>
      <c r="Q68" s="193">
        <v>329.344262</v>
      </c>
      <c r="R68" s="193">
        <v>834.5564638388139</v>
      </c>
      <c r="S68" s="193"/>
      <c r="T68" s="193">
        <v>888.1777453824305</v>
      </c>
      <c r="U68" s="193">
        <v>730.142934994317</v>
      </c>
      <c r="V68" s="193">
        <v>158.03481038811356</v>
      </c>
      <c r="X68" s="193">
        <v>3942.008773958227</v>
      </c>
      <c r="Y68" s="193">
        <v>2457.8476586054735</v>
      </c>
      <c r="Z68" s="193">
        <v>1484.1611153527533</v>
      </c>
    </row>
    <row r="69" spans="2:26" ht="12.75">
      <c r="B69" s="243"/>
      <c r="F69" s="193" t="s">
        <v>22</v>
      </c>
      <c r="H69" s="193">
        <v>2245.074094233422</v>
      </c>
      <c r="I69" s="193">
        <v>3272.2936990190537</v>
      </c>
      <c r="J69" s="193">
        <v>-1027.2196047856319</v>
      </c>
      <c r="L69" s="193">
        <v>4085.265100037952</v>
      </c>
      <c r="M69" s="193">
        <v>1969.4659600717441</v>
      </c>
      <c r="N69" s="193">
        <v>2115.799139966208</v>
      </c>
      <c r="O69" s="193"/>
      <c r="P69" s="193">
        <v>4095.296603722512</v>
      </c>
      <c r="Q69" s="193">
        <v>1957.2457585725142</v>
      </c>
      <c r="R69" s="193">
        <v>2138.0508451499977</v>
      </c>
      <c r="S69" s="193"/>
      <c r="T69" s="193">
        <v>4347.780105835231</v>
      </c>
      <c r="U69" s="193">
        <v>2233.097515721757</v>
      </c>
      <c r="V69" s="193">
        <v>2114.6825901134735</v>
      </c>
      <c r="X69" s="193">
        <v>14773.415903829116</v>
      </c>
      <c r="Y69" s="193">
        <v>9432.10293338507</v>
      </c>
      <c r="Z69" s="193">
        <v>5341.312970444047</v>
      </c>
    </row>
    <row r="70" spans="2:26" ht="12.75">
      <c r="B70" s="243"/>
      <c r="F70" s="193" t="s">
        <v>23</v>
      </c>
      <c r="H70" s="193">
        <v>2.8090265703646793</v>
      </c>
      <c r="I70" s="193">
        <v>12.2</v>
      </c>
      <c r="J70" s="193">
        <v>-9.39097342963532</v>
      </c>
      <c r="L70" s="193">
        <v>15.1</v>
      </c>
      <c r="M70" s="193">
        <v>10.7</v>
      </c>
      <c r="N70" s="193">
        <v>4.4</v>
      </c>
      <c r="O70" s="193"/>
      <c r="P70" s="193">
        <v>16.4</v>
      </c>
      <c r="Q70" s="193">
        <v>1.3999999999999915</v>
      </c>
      <c r="R70" s="193">
        <v>15</v>
      </c>
      <c r="S70" s="193"/>
      <c r="T70" s="193">
        <v>11</v>
      </c>
      <c r="U70" s="193">
        <v>28.6</v>
      </c>
      <c r="V70" s="193">
        <v>-17.6</v>
      </c>
      <c r="X70" s="193">
        <v>45.30902657036468</v>
      </c>
      <c r="Y70" s="193">
        <v>52.9</v>
      </c>
      <c r="Z70" s="193">
        <v>-7.590973429635312</v>
      </c>
    </row>
    <row r="71" spans="2:26" ht="12.75">
      <c r="B71" s="243"/>
      <c r="F71" s="193" t="s">
        <v>25</v>
      </c>
      <c r="H71" s="193">
        <v>6.6</v>
      </c>
      <c r="I71" s="193">
        <v>7.4</v>
      </c>
      <c r="J71" s="193">
        <v>-0.8000000000000007</v>
      </c>
      <c r="L71" s="193">
        <v>3.9</v>
      </c>
      <c r="M71" s="193">
        <v>12.3</v>
      </c>
      <c r="N71" s="193">
        <v>-8.4</v>
      </c>
      <c r="O71" s="193"/>
      <c r="P71" s="193">
        <v>3</v>
      </c>
      <c r="Q71" s="193">
        <v>5.8</v>
      </c>
      <c r="R71" s="193">
        <v>-2.8</v>
      </c>
      <c r="S71" s="193"/>
      <c r="T71" s="193">
        <v>11.1</v>
      </c>
      <c r="U71" s="193">
        <v>0</v>
      </c>
      <c r="V71" s="193">
        <v>11.1</v>
      </c>
      <c r="X71" s="193">
        <v>24.6</v>
      </c>
      <c r="Y71" s="193">
        <v>25.5</v>
      </c>
      <c r="Z71" s="193">
        <v>-0.9000000000000021</v>
      </c>
    </row>
    <row r="72" spans="2:26" s="191" customFormat="1" ht="12.75">
      <c r="B72" s="244"/>
      <c r="C72" s="192"/>
      <c r="D72" s="192" t="s">
        <v>64</v>
      </c>
      <c r="E72" s="192" t="s">
        <v>599</v>
      </c>
      <c r="F72" s="192"/>
      <c r="G72" s="192"/>
      <c r="H72" s="192">
        <v>4619.351918075561</v>
      </c>
      <c r="I72" s="192">
        <v>497.1375994946086</v>
      </c>
      <c r="J72" s="192">
        <v>4122.214318580953</v>
      </c>
      <c r="K72" s="192"/>
      <c r="L72" s="192">
        <v>801.081863380263</v>
      </c>
      <c r="M72" s="192">
        <v>3339.1531710887743</v>
      </c>
      <c r="N72" s="192">
        <v>-2538.071307708511</v>
      </c>
      <c r="O72" s="192"/>
      <c r="P72" s="192">
        <v>3140.0214087904733</v>
      </c>
      <c r="Q72" s="192">
        <v>1188.497912513061</v>
      </c>
      <c r="R72" s="192">
        <v>1951.5234962774123</v>
      </c>
      <c r="S72" s="192"/>
      <c r="T72" s="192">
        <v>1264.361101455535</v>
      </c>
      <c r="U72" s="192">
        <v>1585.8854965192338</v>
      </c>
      <c r="V72" s="192">
        <v>-321.5243950636989</v>
      </c>
      <c r="W72" s="192"/>
      <c r="X72" s="192">
        <v>9824.816291701833</v>
      </c>
      <c r="Y72" s="192">
        <v>6610.674179615678</v>
      </c>
      <c r="Z72" s="192">
        <v>3214.142112086154</v>
      </c>
    </row>
    <row r="73" spans="2:26" ht="12.75">
      <c r="B73" s="248"/>
      <c r="C73" s="234"/>
      <c r="D73" s="234"/>
      <c r="E73" s="234"/>
      <c r="F73" s="234"/>
      <c r="G73" s="234"/>
      <c r="H73" s="234"/>
      <c r="I73" s="234"/>
      <c r="J73" s="234"/>
      <c r="K73" s="234"/>
      <c r="L73" s="234"/>
      <c r="M73" s="234"/>
      <c r="N73" s="234"/>
      <c r="O73" s="234"/>
      <c r="P73" s="234"/>
      <c r="Q73" s="234"/>
      <c r="R73" s="234"/>
      <c r="S73" s="234"/>
      <c r="T73" s="234"/>
      <c r="U73" s="234"/>
      <c r="V73" s="234"/>
      <c r="W73" s="234"/>
      <c r="X73" s="234"/>
      <c r="Y73" s="234"/>
      <c r="Z73" s="234"/>
    </row>
    <row r="74" spans="2:26" ht="12.75">
      <c r="B74" s="192" t="s">
        <v>388</v>
      </c>
      <c r="C74" s="192" t="s">
        <v>389</v>
      </c>
      <c r="D74" s="192"/>
      <c r="E74" s="192"/>
      <c r="F74" s="192"/>
      <c r="G74" s="192"/>
      <c r="H74" s="192"/>
      <c r="I74" s="192"/>
      <c r="J74" s="192">
        <v>-1257.835554489142</v>
      </c>
      <c r="K74" s="192"/>
      <c r="L74" s="192"/>
      <c r="M74" s="192"/>
      <c r="N74" s="192">
        <v>-574.8522962679199</v>
      </c>
      <c r="O74" s="192"/>
      <c r="P74" s="192"/>
      <c r="Q74" s="192"/>
      <c r="R74" s="192">
        <v>-651.7645679458947</v>
      </c>
      <c r="S74" s="192"/>
      <c r="T74" s="192"/>
      <c r="U74" s="192"/>
      <c r="V74" s="192">
        <v>1491.3196504665466</v>
      </c>
      <c r="W74" s="192"/>
      <c r="X74" s="192"/>
      <c r="Y74" s="192"/>
      <c r="Z74" s="192">
        <v>-993.1327682363917</v>
      </c>
    </row>
    <row r="75" spans="2:26" s="235" customFormat="1" ht="12.75">
      <c r="B75" s="193"/>
      <c r="C75" s="193"/>
      <c r="D75" s="193"/>
      <c r="E75" s="193"/>
      <c r="F75" s="193"/>
      <c r="G75" s="193"/>
      <c r="H75" s="193"/>
      <c r="I75" s="193"/>
      <c r="J75" s="193"/>
      <c r="K75" s="193"/>
      <c r="L75" s="193"/>
      <c r="M75" s="193"/>
      <c r="N75" s="193"/>
      <c r="O75" s="193"/>
      <c r="P75" s="193"/>
      <c r="Q75" s="193"/>
      <c r="R75" s="193"/>
      <c r="S75" s="193"/>
      <c r="T75" s="193"/>
      <c r="U75" s="193"/>
      <c r="V75" s="193"/>
      <c r="W75" s="193"/>
      <c r="X75" s="193"/>
      <c r="Y75" s="193"/>
      <c r="Z75" s="193"/>
    </row>
    <row r="76" spans="2:26" ht="12.75">
      <c r="B76" s="198" t="s">
        <v>390</v>
      </c>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row>
    <row r="77" spans="2:26" ht="12.75">
      <c r="B77" s="193" t="s">
        <v>29</v>
      </c>
      <c r="J77" s="198">
        <v>-4122.214318580953</v>
      </c>
      <c r="L77" s="193"/>
      <c r="M77" s="193"/>
      <c r="N77" s="198">
        <v>2538.071307708511</v>
      </c>
      <c r="O77" s="198"/>
      <c r="P77" s="193"/>
      <c r="Q77" s="193"/>
      <c r="R77" s="198">
        <v>-1951.5234962774123</v>
      </c>
      <c r="S77" s="198"/>
      <c r="V77" s="198">
        <v>321.5243950636989</v>
      </c>
      <c r="Z77" s="198">
        <v>-3214.142112086154</v>
      </c>
    </row>
    <row r="78" spans="2:26" s="189" customFormat="1" ht="12.75">
      <c r="B78" s="193" t="s">
        <v>121</v>
      </c>
      <c r="C78" s="193"/>
      <c r="D78" s="193"/>
      <c r="E78" s="193"/>
      <c r="F78" s="193"/>
      <c r="G78" s="193"/>
      <c r="H78" s="193">
        <v>34560.514158244674</v>
      </c>
      <c r="I78" s="193">
        <v>41187.41374671664</v>
      </c>
      <c r="J78" s="193">
        <v>-6626.8995884719625</v>
      </c>
      <c r="K78" s="193"/>
      <c r="L78" s="193">
        <v>37651.33227528753</v>
      </c>
      <c r="M78" s="193">
        <v>36905.55431253698</v>
      </c>
      <c r="N78" s="193">
        <v>745.7779627505515</v>
      </c>
      <c r="O78" s="193"/>
      <c r="P78" s="193">
        <v>36841.19495594556</v>
      </c>
      <c r="Q78" s="193">
        <v>38509.11975599436</v>
      </c>
      <c r="R78" s="193">
        <v>-1667.9248000488005</v>
      </c>
      <c r="S78" s="193"/>
      <c r="T78" s="193">
        <v>44669.12255802236</v>
      </c>
      <c r="U78" s="193">
        <v>46540.81457589976</v>
      </c>
      <c r="V78" s="193">
        <v>-1871.6920178774017</v>
      </c>
      <c r="W78" s="193"/>
      <c r="X78" s="193">
        <v>153722.1639475001</v>
      </c>
      <c r="Y78" s="193">
        <v>163142.90239114774</v>
      </c>
      <c r="Z78" s="193">
        <v>-9420.738443647628</v>
      </c>
    </row>
    <row r="79" spans="12:19" ht="12.75">
      <c r="L79" s="193"/>
      <c r="M79" s="193"/>
      <c r="N79" s="193"/>
      <c r="O79" s="193"/>
      <c r="P79" s="193"/>
      <c r="Q79" s="193"/>
      <c r="R79" s="193"/>
      <c r="S79" s="193"/>
    </row>
    <row r="80" spans="2:26" ht="12.75">
      <c r="B80" s="243"/>
      <c r="C80" s="243"/>
      <c r="D80" s="243"/>
      <c r="E80" s="243"/>
      <c r="F80" s="243"/>
      <c r="G80" s="243"/>
      <c r="H80" s="243" t="s">
        <v>366</v>
      </c>
      <c r="I80" s="243" t="s">
        <v>367</v>
      </c>
      <c r="J80" s="243" t="s">
        <v>122</v>
      </c>
      <c r="L80" s="243" t="s">
        <v>366</v>
      </c>
      <c r="M80" s="243" t="s">
        <v>367</v>
      </c>
      <c r="N80" s="243" t="s">
        <v>122</v>
      </c>
      <c r="O80" s="193"/>
      <c r="P80" s="243" t="s">
        <v>366</v>
      </c>
      <c r="Q80" s="243" t="s">
        <v>367</v>
      </c>
      <c r="R80" s="243" t="s">
        <v>122</v>
      </c>
      <c r="S80" s="193"/>
      <c r="T80" s="243" t="s">
        <v>366</v>
      </c>
      <c r="U80" s="243" t="s">
        <v>367</v>
      </c>
      <c r="V80" s="243" t="s">
        <v>122</v>
      </c>
      <c r="X80" s="243" t="s">
        <v>366</v>
      </c>
      <c r="Y80" s="243" t="s">
        <v>367</v>
      </c>
      <c r="Z80" s="243" t="s">
        <v>122</v>
      </c>
    </row>
    <row r="81" spans="2:26" ht="12.75">
      <c r="B81" s="236" t="s">
        <v>462</v>
      </c>
      <c r="C81" s="193" t="s">
        <v>394</v>
      </c>
      <c r="H81" s="193">
        <v>6667.98412726648</v>
      </c>
      <c r="I81" s="193">
        <v>9489.210603674039</v>
      </c>
      <c r="J81" s="193">
        <v>-2821.226476407559</v>
      </c>
      <c r="L81" s="193">
        <v>10942.765567663846</v>
      </c>
      <c r="M81" s="193">
        <v>13367.218514822702</v>
      </c>
      <c r="N81" s="193">
        <v>-2424.4529471588557</v>
      </c>
      <c r="O81" s="193"/>
      <c r="P81" s="193">
        <v>8635.794666902919</v>
      </c>
      <c r="Q81" s="193">
        <v>10863.084862451646</v>
      </c>
      <c r="R81" s="193">
        <v>-2227.290195548727</v>
      </c>
      <c r="S81" s="193"/>
      <c r="T81" s="193">
        <v>9717.342080468792</v>
      </c>
      <c r="U81" s="193">
        <v>13650.873163688244</v>
      </c>
      <c r="V81" s="193">
        <v>-3933.531083219452</v>
      </c>
      <c r="X81" s="193">
        <v>35963.886442302035</v>
      </c>
      <c r="Y81" s="193">
        <v>47370.38714463663</v>
      </c>
      <c r="Z81" s="193">
        <v>-11406.500702334597</v>
      </c>
    </row>
    <row r="82" spans="4:26" ht="12.75">
      <c r="D82" s="193" t="s">
        <v>21</v>
      </c>
      <c r="H82" s="193">
        <v>328.2282968466019</v>
      </c>
      <c r="I82" s="193">
        <v>1389.4639718189692</v>
      </c>
      <c r="J82" s="193">
        <v>-1061.2356749723672</v>
      </c>
      <c r="L82" s="193">
        <v>1043.1710074391344</v>
      </c>
      <c r="M82" s="193">
        <v>1994.3907258827694</v>
      </c>
      <c r="N82" s="193">
        <v>-951.219718443635</v>
      </c>
      <c r="O82" s="193"/>
      <c r="P82" s="193">
        <v>1239.6034537690794</v>
      </c>
      <c r="Q82" s="193">
        <v>1397.422284702148</v>
      </c>
      <c r="R82" s="193">
        <v>-157.81883093306874</v>
      </c>
      <c r="S82" s="193"/>
      <c r="T82" s="193">
        <v>1190.6246202677808</v>
      </c>
      <c r="U82" s="193">
        <v>1521.2772973008773</v>
      </c>
      <c r="V82" s="193">
        <v>-330.65267703309655</v>
      </c>
      <c r="X82" s="193">
        <v>3801.6273783225965</v>
      </c>
      <c r="Y82" s="193">
        <v>6302.554279704764</v>
      </c>
      <c r="Z82" s="193">
        <v>-2500.926901382167</v>
      </c>
    </row>
    <row r="83" spans="4:26" ht="12.75">
      <c r="D83" s="193" t="s">
        <v>22</v>
      </c>
      <c r="H83" s="193">
        <v>490.8651438884789</v>
      </c>
      <c r="I83" s="193">
        <v>677.742798187835</v>
      </c>
      <c r="J83" s="193">
        <v>-186.8776542993561</v>
      </c>
      <c r="L83" s="193">
        <v>660.2592130994522</v>
      </c>
      <c r="M83" s="193">
        <v>877.1521811909113</v>
      </c>
      <c r="N83" s="193">
        <v>-216.89296809145912</v>
      </c>
      <c r="O83" s="193"/>
      <c r="P83" s="193">
        <v>811.5406759755963</v>
      </c>
      <c r="Q83" s="193">
        <v>816.9308105305661</v>
      </c>
      <c r="R83" s="193">
        <v>-5.390134554969791</v>
      </c>
      <c r="S83" s="193"/>
      <c r="T83" s="193">
        <v>874.5820824610125</v>
      </c>
      <c r="U83" s="193">
        <v>971.1832234460435</v>
      </c>
      <c r="V83" s="193">
        <v>-96.60114098503095</v>
      </c>
      <c r="X83" s="193">
        <v>2837.24711542454</v>
      </c>
      <c r="Y83" s="193">
        <v>3343.009013355356</v>
      </c>
      <c r="Z83" s="193">
        <v>-505.76189793081585</v>
      </c>
    </row>
    <row r="84" spans="4:26" ht="12.75">
      <c r="D84" s="193" t="s">
        <v>23</v>
      </c>
      <c r="H84" s="193">
        <v>5848.890686531399</v>
      </c>
      <c r="I84" s="193">
        <v>7422.003833667234</v>
      </c>
      <c r="J84" s="193">
        <v>-1573.1131471358349</v>
      </c>
      <c r="L84" s="193">
        <v>9239.33534712526</v>
      </c>
      <c r="M84" s="193">
        <v>10495.67560774902</v>
      </c>
      <c r="N84" s="193">
        <v>-1256.3402606237614</v>
      </c>
      <c r="O84" s="193"/>
      <c r="P84" s="193">
        <v>6584.650537158244</v>
      </c>
      <c r="Q84" s="193">
        <v>8648.731767218931</v>
      </c>
      <c r="R84" s="193">
        <v>-2064.0812300606867</v>
      </c>
      <c r="S84" s="193"/>
      <c r="T84" s="193">
        <v>7652.13537774</v>
      </c>
      <c r="U84" s="193">
        <v>11158.412642941323</v>
      </c>
      <c r="V84" s="193">
        <v>-3506.2772652013227</v>
      </c>
      <c r="X84" s="193">
        <v>29325.0119485549</v>
      </c>
      <c r="Y84" s="193">
        <v>37724.82385157651</v>
      </c>
      <c r="Z84" s="193">
        <v>-8399.811903021611</v>
      </c>
    </row>
    <row r="85" spans="4:26" ht="12.75">
      <c r="D85" s="193" t="s">
        <v>24</v>
      </c>
      <c r="H85" s="193">
        <v>0</v>
      </c>
      <c r="I85" s="193">
        <v>0</v>
      </c>
      <c r="J85" s="193">
        <v>0</v>
      </c>
      <c r="L85" s="193">
        <v>0</v>
      </c>
      <c r="M85" s="193">
        <v>0</v>
      </c>
      <c r="N85" s="193">
        <v>0</v>
      </c>
      <c r="O85" s="193"/>
      <c r="P85" s="193">
        <v>0</v>
      </c>
      <c r="Q85" s="193">
        <v>0</v>
      </c>
      <c r="R85" s="193">
        <v>0</v>
      </c>
      <c r="S85" s="193"/>
      <c r="T85" s="193">
        <v>0</v>
      </c>
      <c r="U85" s="193">
        <v>0</v>
      </c>
      <c r="V85" s="193">
        <v>0</v>
      </c>
      <c r="X85" s="193">
        <v>0</v>
      </c>
      <c r="Y85" s="193">
        <v>0</v>
      </c>
      <c r="Z85" s="193">
        <v>0</v>
      </c>
    </row>
    <row r="86" spans="3:26" ht="12.75">
      <c r="C86" s="193" t="s">
        <v>102</v>
      </c>
      <c r="H86" s="193">
        <v>921.8914544157392</v>
      </c>
      <c r="I86" s="193">
        <v>2482.4867774592553</v>
      </c>
      <c r="J86" s="193">
        <v>-1560.5953230435161</v>
      </c>
      <c r="L86" s="193">
        <v>1575.7137331316076</v>
      </c>
      <c r="M86" s="193">
        <v>278.68496707000014</v>
      </c>
      <c r="N86" s="193">
        <v>1297.0287660616075</v>
      </c>
      <c r="O86" s="193"/>
      <c r="P86" s="193">
        <v>1436.1474656788141</v>
      </c>
      <c r="Q86" s="193">
        <v>469.0096596900002</v>
      </c>
      <c r="R86" s="193">
        <v>967.1378059888139</v>
      </c>
      <c r="S86" s="193"/>
      <c r="T86" s="193">
        <v>2031.2597713224304</v>
      </c>
      <c r="U86" s="193">
        <v>1012.4762533043169</v>
      </c>
      <c r="V86" s="193">
        <v>1018.7835180181136</v>
      </c>
      <c r="X86" s="193">
        <v>5965.012424548591</v>
      </c>
      <c r="Y86" s="193">
        <v>4242.657657523573</v>
      </c>
      <c r="Z86" s="193">
        <v>1722.3547670250182</v>
      </c>
    </row>
    <row r="87" spans="4:26" ht="12.75">
      <c r="D87" s="193" t="s">
        <v>21</v>
      </c>
      <c r="H87" s="193">
        <v>760.0801622053744</v>
      </c>
      <c r="I87" s="193">
        <v>1222.445589049256</v>
      </c>
      <c r="J87" s="193">
        <v>-462.36542684388144</v>
      </c>
      <c r="L87" s="193">
        <v>1076.8494345316074</v>
      </c>
      <c r="M87" s="193">
        <v>47</v>
      </c>
      <c r="N87" s="193">
        <v>1029.8494345316074</v>
      </c>
      <c r="O87" s="193"/>
      <c r="P87" s="193">
        <v>1123.467872838814</v>
      </c>
      <c r="Q87" s="193">
        <v>0</v>
      </c>
      <c r="R87" s="193">
        <v>1123.467872838814</v>
      </c>
      <c r="S87" s="193"/>
      <c r="T87" s="193">
        <v>834.9514723824306</v>
      </c>
      <c r="U87" s="193">
        <v>579.176934994317</v>
      </c>
      <c r="V87" s="193">
        <v>255.77453738811357</v>
      </c>
      <c r="X87" s="193">
        <v>3795.348941958226</v>
      </c>
      <c r="Y87" s="193">
        <v>1848.6225240435729</v>
      </c>
      <c r="Z87" s="193">
        <v>1946.7264179146532</v>
      </c>
    </row>
    <row r="88" spans="4:26" ht="12.75">
      <c r="D88" s="193" t="s">
        <v>22</v>
      </c>
      <c r="H88" s="193">
        <v>152.40226564</v>
      </c>
      <c r="I88" s="193">
        <v>1240.4411884099998</v>
      </c>
      <c r="J88" s="193">
        <v>-1088.0389227699998</v>
      </c>
      <c r="L88" s="193">
        <v>479.8642986000002</v>
      </c>
      <c r="M88" s="193">
        <v>208.68496707000014</v>
      </c>
      <c r="N88" s="193">
        <v>271.17933153000007</v>
      </c>
      <c r="O88" s="193"/>
      <c r="P88" s="193">
        <v>293.27959284</v>
      </c>
      <c r="Q88" s="193">
        <v>461.8096596900002</v>
      </c>
      <c r="R88" s="193">
        <v>-168.5300668500002</v>
      </c>
      <c r="S88" s="193"/>
      <c r="T88" s="193">
        <v>1174.20829894</v>
      </c>
      <c r="U88" s="193">
        <v>404.69931830999985</v>
      </c>
      <c r="V88" s="193">
        <v>769.5089806300002</v>
      </c>
      <c r="X88" s="193">
        <v>2099.7544560200004</v>
      </c>
      <c r="Y88" s="193">
        <v>2315.63513348</v>
      </c>
      <c r="Z88" s="193">
        <v>-215.8806774599998</v>
      </c>
    </row>
    <row r="89" spans="4:26" ht="12.75">
      <c r="D89" s="193" t="s">
        <v>23</v>
      </c>
      <c r="H89" s="193">
        <v>2.8090265703646793</v>
      </c>
      <c r="I89" s="193">
        <v>12.2</v>
      </c>
      <c r="J89" s="193">
        <v>-9.39097342963532</v>
      </c>
      <c r="L89" s="193">
        <v>15.1</v>
      </c>
      <c r="M89" s="193">
        <v>10.7</v>
      </c>
      <c r="N89" s="193">
        <v>4.4</v>
      </c>
      <c r="O89" s="193"/>
      <c r="P89" s="193">
        <v>16.4</v>
      </c>
      <c r="Q89" s="193">
        <v>1.3999999999999915</v>
      </c>
      <c r="R89" s="193">
        <v>15</v>
      </c>
      <c r="S89" s="193"/>
      <c r="T89" s="193">
        <v>11</v>
      </c>
      <c r="U89" s="193">
        <v>28.6</v>
      </c>
      <c r="V89" s="193">
        <v>-17.6</v>
      </c>
      <c r="X89" s="193">
        <v>45.30902657036468</v>
      </c>
      <c r="Y89" s="193">
        <v>52.9</v>
      </c>
      <c r="Z89" s="193">
        <v>-7.590973429635312</v>
      </c>
    </row>
    <row r="90" spans="4:26" ht="12.75">
      <c r="D90" s="193" t="s">
        <v>25</v>
      </c>
      <c r="H90" s="193">
        <v>6.6</v>
      </c>
      <c r="I90" s="193">
        <v>7.4</v>
      </c>
      <c r="J90" s="193">
        <v>-0.8000000000000007</v>
      </c>
      <c r="L90" s="193">
        <v>3.9</v>
      </c>
      <c r="M90" s="193">
        <v>12.3</v>
      </c>
      <c r="N90" s="193">
        <v>-8.4</v>
      </c>
      <c r="O90" s="193"/>
      <c r="P90" s="193">
        <v>3</v>
      </c>
      <c r="Q90" s="193">
        <v>5.8</v>
      </c>
      <c r="R90" s="193">
        <v>-2.8</v>
      </c>
      <c r="S90" s="193"/>
      <c r="T90" s="193">
        <v>11.1</v>
      </c>
      <c r="U90" s="193">
        <v>0</v>
      </c>
      <c r="V90" s="193">
        <v>11.1</v>
      </c>
      <c r="X90" s="193">
        <v>24.6</v>
      </c>
      <c r="Y90" s="193">
        <v>25.5</v>
      </c>
      <c r="Z90" s="193">
        <v>-0.9000000000000021</v>
      </c>
    </row>
  </sheetData>
  <mergeCells count="5">
    <mergeCell ref="H6:V6"/>
    <mergeCell ref="H7:J7"/>
    <mergeCell ref="L7:N7"/>
    <mergeCell ref="T7:V7"/>
    <mergeCell ref="P7:R7"/>
  </mergeCells>
  <printOptions horizontalCentered="1" verticalCentered="1"/>
  <pageMargins left="0.17" right="0.16" top="1" bottom="1" header="0" footer="0"/>
  <pageSetup fitToHeight="0" fitToWidth="0" horizontalDpi="300" verticalDpi="300" orientation="landscape" scale="51" r:id="rId1"/>
</worksheet>
</file>

<file path=xl/worksheets/sheet4.xml><?xml version="1.0" encoding="utf-8"?>
<worksheet xmlns="http://schemas.openxmlformats.org/spreadsheetml/2006/main" xmlns:r="http://schemas.openxmlformats.org/officeDocument/2006/relationships">
  <dimension ref="A1:AE92"/>
  <sheetViews>
    <sheetView zoomScale="75" zoomScaleNormal="75" workbookViewId="0" topLeftCell="A1">
      <selection activeCell="A1" sqref="A1"/>
    </sheetView>
  </sheetViews>
  <sheetFormatPr defaultColWidth="11.421875" defaultRowHeight="12.75"/>
  <cols>
    <col min="1" max="2" width="3.00390625" style="39" customWidth="1"/>
    <col min="3" max="4" width="2.00390625" style="39" customWidth="1"/>
    <col min="5" max="7" width="1.7109375" style="39" customWidth="1"/>
    <col min="8" max="8" width="45.7109375" style="39" customWidth="1"/>
    <col min="9" max="9" width="7.8515625" style="39" customWidth="1"/>
    <col min="10" max="10" width="8.7109375" style="39" customWidth="1"/>
    <col min="11" max="11" width="9.8515625" style="39" customWidth="1"/>
    <col min="12" max="12" width="9.140625" style="39" customWidth="1"/>
    <col min="13" max="13" width="10.28125" style="39" customWidth="1"/>
    <col min="14" max="14" width="1.1484375" style="39" customWidth="1"/>
    <col min="15" max="16" width="7.7109375" style="39" customWidth="1"/>
    <col min="17" max="17" width="8.140625" style="39" customWidth="1"/>
    <col min="18" max="18" width="12.00390625" style="39" customWidth="1"/>
    <col min="19" max="19" width="8.421875" style="39" customWidth="1"/>
    <col min="20" max="20" width="12.28125" style="39" customWidth="1"/>
    <col min="21" max="21" width="9.28125" style="39" customWidth="1"/>
    <col min="22" max="16384" width="4.00390625" style="39" customWidth="1"/>
  </cols>
  <sheetData>
    <row r="1" spans="1:13" s="37" customFormat="1" ht="13.5" customHeight="1">
      <c r="A1" s="39"/>
      <c r="B1" s="156" t="s">
        <v>629</v>
      </c>
      <c r="C1" s="39"/>
      <c r="D1" s="39"/>
      <c r="E1" s="39"/>
      <c r="F1" s="39"/>
      <c r="G1" s="39"/>
      <c r="H1" s="39"/>
      <c r="I1" s="39"/>
      <c r="J1" s="39"/>
      <c r="K1" s="39"/>
      <c r="L1" s="39"/>
      <c r="M1" s="39"/>
    </row>
    <row r="2" spans="1:13" s="37" customFormat="1" ht="13.5" customHeight="1">
      <c r="A2" s="39"/>
      <c r="B2" s="253" t="s">
        <v>693</v>
      </c>
      <c r="C2" s="39"/>
      <c r="D2" s="39"/>
      <c r="E2" s="39"/>
      <c r="F2" s="254"/>
      <c r="G2" s="254"/>
      <c r="H2" s="254"/>
      <c r="I2" s="254"/>
      <c r="J2" s="254"/>
      <c r="K2" s="254"/>
      <c r="L2" s="254"/>
      <c r="M2" s="39"/>
    </row>
    <row r="3" spans="1:13" s="37" customFormat="1" ht="13.5" customHeight="1">
      <c r="A3" s="39"/>
      <c r="B3" s="255" t="s">
        <v>0</v>
      </c>
      <c r="C3" s="39"/>
      <c r="D3" s="39"/>
      <c r="E3" s="39"/>
      <c r="F3" s="89"/>
      <c r="G3" s="89"/>
      <c r="H3" s="89"/>
      <c r="I3" s="89"/>
      <c r="J3" s="89"/>
      <c r="K3" s="89"/>
      <c r="L3" s="89"/>
      <c r="M3" s="39"/>
    </row>
    <row r="5" spans="2:13" ht="17.25" customHeight="1">
      <c r="B5" s="222"/>
      <c r="C5" s="222"/>
      <c r="D5" s="222"/>
      <c r="E5" s="222"/>
      <c r="F5" s="222"/>
      <c r="G5" s="222"/>
      <c r="H5" s="222"/>
      <c r="I5" s="258"/>
      <c r="J5" s="259"/>
      <c r="K5" s="259"/>
      <c r="L5" s="259"/>
      <c r="M5" s="260"/>
    </row>
    <row r="6" spans="2:13" ht="12.75">
      <c r="B6" s="189" t="s">
        <v>1</v>
      </c>
      <c r="C6" s="41"/>
      <c r="D6" s="41"/>
      <c r="E6" s="41"/>
      <c r="F6" s="41"/>
      <c r="G6" s="41"/>
      <c r="H6" s="41"/>
      <c r="I6" s="261"/>
      <c r="J6" s="261" t="s">
        <v>447</v>
      </c>
      <c r="K6" s="261"/>
      <c r="L6" s="261"/>
      <c r="M6" s="42" t="s">
        <v>448</v>
      </c>
    </row>
    <row r="7" spans="2:13" ht="13.5" thickBot="1">
      <c r="B7" s="43"/>
      <c r="C7" s="43"/>
      <c r="D7" s="43"/>
      <c r="E7" s="43"/>
      <c r="F7" s="43"/>
      <c r="G7" s="43"/>
      <c r="H7" s="43"/>
      <c r="I7" s="44" t="s">
        <v>449</v>
      </c>
      <c r="J7" s="44" t="s">
        <v>450</v>
      </c>
      <c r="K7" s="44" t="s">
        <v>451</v>
      </c>
      <c r="L7" s="44" t="s">
        <v>350</v>
      </c>
      <c r="M7" s="44"/>
    </row>
    <row r="8" spans="1:13" ht="12.75">
      <c r="A8" s="41"/>
      <c r="I8" s="40"/>
      <c r="M8" s="40"/>
    </row>
    <row r="9" spans="1:18" ht="12.75">
      <c r="A9" s="37"/>
      <c r="B9" s="256" t="s">
        <v>368</v>
      </c>
      <c r="C9" s="37" t="s">
        <v>98</v>
      </c>
      <c r="D9" s="37"/>
      <c r="E9" s="37"/>
      <c r="F9" s="37"/>
      <c r="G9" s="37"/>
      <c r="H9" s="37"/>
      <c r="I9" s="224">
        <v>16378.538350646271</v>
      </c>
      <c r="J9" s="224">
        <v>18038.468305233888</v>
      </c>
      <c r="K9" s="224">
        <v>16043.231047033032</v>
      </c>
      <c r="L9" s="224">
        <v>16175.312247551246</v>
      </c>
      <c r="M9" s="224">
        <v>66635.54995046444</v>
      </c>
      <c r="O9" s="45"/>
      <c r="Q9" s="45"/>
      <c r="R9" s="45"/>
    </row>
    <row r="10" spans="5:18" ht="12.75">
      <c r="E10" s="41"/>
      <c r="F10" s="41"/>
      <c r="G10" s="41"/>
      <c r="H10" s="41"/>
      <c r="I10" s="45"/>
      <c r="J10" s="45"/>
      <c r="K10" s="45"/>
      <c r="L10" s="45"/>
      <c r="M10" s="45"/>
      <c r="Q10" s="45"/>
      <c r="R10" s="45"/>
    </row>
    <row r="11" spans="1:18" ht="12.75">
      <c r="A11" s="37"/>
      <c r="C11" s="39" t="s">
        <v>370</v>
      </c>
      <c r="D11" s="39" t="s">
        <v>601</v>
      </c>
      <c r="E11" s="41"/>
      <c r="F11" s="41"/>
      <c r="G11" s="41"/>
      <c r="H11" s="41"/>
      <c r="I11" s="45">
        <v>16033.346477761997</v>
      </c>
      <c r="J11" s="45">
        <v>17678.439431703</v>
      </c>
      <c r="K11" s="45">
        <v>15625.619238900998</v>
      </c>
      <c r="L11" s="45">
        <v>15727.968309198997</v>
      </c>
      <c r="M11" s="45">
        <v>65065.373457564994</v>
      </c>
      <c r="O11" s="45"/>
      <c r="Q11" s="45"/>
      <c r="R11" s="45"/>
    </row>
    <row r="12" spans="5:18" ht="12.75">
      <c r="E12" s="41"/>
      <c r="F12" s="41"/>
      <c r="G12" s="41"/>
      <c r="H12" s="41"/>
      <c r="Q12" s="45"/>
      <c r="R12" s="45"/>
    </row>
    <row r="13" spans="4:18" s="37" customFormat="1" ht="12.75">
      <c r="D13" s="48" t="s">
        <v>372</v>
      </c>
      <c r="E13" s="48" t="s">
        <v>602</v>
      </c>
      <c r="F13" s="48"/>
      <c r="G13" s="48"/>
      <c r="I13" s="224">
        <v>10221.282996664992</v>
      </c>
      <c r="J13" s="224">
        <v>12019.756258256934</v>
      </c>
      <c r="K13" s="224">
        <v>10456.27545626297</v>
      </c>
      <c r="L13" s="224">
        <v>10409.332687654736</v>
      </c>
      <c r="M13" s="224">
        <v>43106.64739883963</v>
      </c>
      <c r="O13" s="224"/>
      <c r="Q13" s="224"/>
      <c r="R13" s="224"/>
    </row>
    <row r="14" spans="6:18" ht="12.75">
      <c r="F14" s="41" t="s">
        <v>30</v>
      </c>
      <c r="G14" s="41"/>
      <c r="I14" s="225">
        <v>8828.364884980998</v>
      </c>
      <c r="J14" s="225">
        <v>10648.129333559998</v>
      </c>
      <c r="K14" s="225">
        <v>9044.938357829998</v>
      </c>
      <c r="L14" s="225">
        <v>9037.515184369999</v>
      </c>
      <c r="M14" s="45">
        <v>37558.94776074099</v>
      </c>
      <c r="O14" s="45"/>
      <c r="Q14" s="45"/>
      <c r="R14" s="45"/>
    </row>
    <row r="15" spans="6:18" ht="12.75">
      <c r="F15" s="41" t="s">
        <v>31</v>
      </c>
      <c r="G15" s="41"/>
      <c r="I15" s="225">
        <v>94.64411705</v>
      </c>
      <c r="J15" s="225">
        <v>83.91740187</v>
      </c>
      <c r="K15" s="225">
        <v>117.53092258000001</v>
      </c>
      <c r="L15" s="225">
        <v>105.92119072000001</v>
      </c>
      <c r="M15" s="45">
        <v>402.0136322200001</v>
      </c>
      <c r="O15" s="45"/>
      <c r="Q15" s="45"/>
      <c r="R15" s="45"/>
    </row>
    <row r="16" spans="6:18" ht="12.75">
      <c r="F16" s="41" t="s">
        <v>603</v>
      </c>
      <c r="G16" s="41"/>
      <c r="I16" s="225">
        <v>89.96730117000004</v>
      </c>
      <c r="J16" s="225">
        <v>107.78197104000003</v>
      </c>
      <c r="K16" s="225">
        <v>119.43533834000004</v>
      </c>
      <c r="L16" s="225">
        <v>89.37011567000002</v>
      </c>
      <c r="M16" s="45">
        <v>406.55472622000013</v>
      </c>
      <c r="O16" s="45"/>
      <c r="Q16" s="45"/>
      <c r="R16" s="45"/>
    </row>
    <row r="17" spans="6:18" ht="12.75">
      <c r="F17" s="41" t="s">
        <v>604</v>
      </c>
      <c r="G17" s="41"/>
      <c r="I17" s="225">
        <v>134.35353333000003</v>
      </c>
      <c r="J17" s="225">
        <v>143.87906720000004</v>
      </c>
      <c r="K17" s="225">
        <v>79.35785050000001</v>
      </c>
      <c r="L17" s="225">
        <v>96.07881616</v>
      </c>
      <c r="M17" s="45">
        <v>453.66926719</v>
      </c>
      <c r="O17" s="45"/>
      <c r="Q17" s="45"/>
      <c r="R17" s="45"/>
    </row>
    <row r="18" spans="6:18" ht="12.75">
      <c r="F18" s="41" t="s">
        <v>605</v>
      </c>
      <c r="G18" s="41"/>
      <c r="I18" s="225">
        <v>978.5790113399999</v>
      </c>
      <c r="J18" s="225">
        <v>939.69816741</v>
      </c>
      <c r="K18" s="225">
        <v>941.27376433</v>
      </c>
      <c r="L18" s="225">
        <v>966.5814558899999</v>
      </c>
      <c r="M18" s="45">
        <v>3826.1323989699995</v>
      </c>
      <c r="O18" s="45"/>
      <c r="Q18" s="45"/>
      <c r="R18" s="45"/>
    </row>
    <row r="19" spans="6:18" ht="12.75">
      <c r="F19" s="41" t="s">
        <v>606</v>
      </c>
      <c r="G19" s="41"/>
      <c r="I19" s="225">
        <v>48.41584323</v>
      </c>
      <c r="J19" s="225">
        <v>52.85538059</v>
      </c>
      <c r="K19" s="225">
        <v>45.190626429999995</v>
      </c>
      <c r="L19" s="225">
        <v>39.68455739000001</v>
      </c>
      <c r="M19" s="45">
        <v>186.14640764</v>
      </c>
      <c r="O19" s="45"/>
      <c r="Q19" s="45"/>
      <c r="R19" s="45"/>
    </row>
    <row r="20" spans="6:18" ht="12.75">
      <c r="F20" s="41" t="s">
        <v>395</v>
      </c>
      <c r="G20" s="41"/>
      <c r="I20" s="225">
        <v>7.60321787</v>
      </c>
      <c r="J20" s="225">
        <v>4.44329452</v>
      </c>
      <c r="K20" s="225">
        <v>9.28556571</v>
      </c>
      <c r="L20" s="225">
        <v>10.8627356</v>
      </c>
      <c r="M20" s="45">
        <v>32.1948137</v>
      </c>
      <c r="O20" s="45"/>
      <c r="Q20" s="45"/>
      <c r="R20" s="45"/>
    </row>
    <row r="21" spans="6:18" ht="12.75">
      <c r="F21" s="41" t="s">
        <v>607</v>
      </c>
      <c r="G21" s="41"/>
      <c r="I21" s="225">
        <v>39.3550876939938</v>
      </c>
      <c r="J21" s="225">
        <v>39.051642066934974</v>
      </c>
      <c r="K21" s="225">
        <v>99.26303054297213</v>
      </c>
      <c r="L21" s="225">
        <v>63.31863185473685</v>
      </c>
      <c r="M21" s="45">
        <v>240.98839215863777</v>
      </c>
      <c r="O21" s="45"/>
      <c r="Q21" s="45"/>
      <c r="R21" s="45"/>
    </row>
    <row r="22" spans="5:18" ht="12.75">
      <c r="E22" s="41"/>
      <c r="F22" s="41"/>
      <c r="G22" s="41"/>
      <c r="H22" s="41"/>
      <c r="Q22" s="45"/>
      <c r="R22" s="45"/>
    </row>
    <row r="23" spans="4:18" s="37" customFormat="1" ht="12.75">
      <c r="D23" s="48" t="s">
        <v>376</v>
      </c>
      <c r="E23" s="48" t="s">
        <v>608</v>
      </c>
      <c r="F23" s="48"/>
      <c r="G23" s="48"/>
      <c r="I23" s="224">
        <v>1279.657790971</v>
      </c>
      <c r="J23" s="224">
        <v>1109.4843353530002</v>
      </c>
      <c r="K23" s="224">
        <v>435.01562437100006</v>
      </c>
      <c r="L23" s="224">
        <v>363.269960909</v>
      </c>
      <c r="M23" s="224">
        <v>3187.427711604</v>
      </c>
      <c r="O23" s="224"/>
      <c r="Q23" s="224"/>
      <c r="R23" s="224"/>
    </row>
    <row r="24" spans="5:18" ht="12.75">
      <c r="E24" s="41" t="s">
        <v>609</v>
      </c>
      <c r="F24" s="41"/>
      <c r="G24" s="41"/>
      <c r="I24" s="225">
        <v>1180.2158192910001</v>
      </c>
      <c r="J24" s="225">
        <v>906.8838443230001</v>
      </c>
      <c r="K24" s="225">
        <v>368.693981721</v>
      </c>
      <c r="L24" s="225">
        <v>316.58516307900004</v>
      </c>
      <c r="M24" s="45">
        <v>2772.3788084140006</v>
      </c>
      <c r="O24" s="45"/>
      <c r="Q24" s="45"/>
      <c r="R24" s="45"/>
    </row>
    <row r="25" spans="5:18" ht="12.75">
      <c r="E25" s="41"/>
      <c r="F25" s="41"/>
      <c r="G25" s="41"/>
      <c r="H25" s="41" t="s">
        <v>32</v>
      </c>
      <c r="I25" s="225">
        <v>627.765594606</v>
      </c>
      <c r="J25" s="225">
        <v>340.6239470300002</v>
      </c>
      <c r="K25" s="225">
        <v>4.507560667000003</v>
      </c>
      <c r="L25" s="225">
        <v>35.551790868</v>
      </c>
      <c r="M25" s="45">
        <v>1008.4488931710002</v>
      </c>
      <c r="O25" s="45"/>
      <c r="Q25" s="45"/>
      <c r="R25" s="45"/>
    </row>
    <row r="26" spans="5:18" ht="12.75">
      <c r="E26" s="41" t="s">
        <v>610</v>
      </c>
      <c r="F26" s="41"/>
      <c r="G26" s="41"/>
      <c r="I26" s="225">
        <v>86.17990642</v>
      </c>
      <c r="J26" s="225">
        <v>186.72442645000004</v>
      </c>
      <c r="K26" s="225">
        <v>54.43484834</v>
      </c>
      <c r="L26" s="225">
        <v>35.14909565000001</v>
      </c>
      <c r="M26" s="45">
        <v>362.48827686</v>
      </c>
      <c r="O26" s="45"/>
      <c r="Q26" s="45"/>
      <c r="R26" s="45"/>
    </row>
    <row r="27" spans="8:18" ht="12.75">
      <c r="H27" s="41" t="s">
        <v>611</v>
      </c>
      <c r="I27" s="225">
        <v>22.18169921000001</v>
      </c>
      <c r="J27" s="225">
        <v>90.47036601000003</v>
      </c>
      <c r="K27" s="225">
        <v>1.4457397300000008</v>
      </c>
      <c r="L27" s="225">
        <v>1.5333421200000006</v>
      </c>
      <c r="M27" s="45">
        <v>115.63114707000004</v>
      </c>
      <c r="O27" s="45"/>
      <c r="Q27" s="45"/>
      <c r="R27" s="45"/>
    </row>
    <row r="28" spans="8:18" ht="12.75">
      <c r="H28" s="41" t="s">
        <v>612</v>
      </c>
      <c r="I28" s="225">
        <v>12.37334369</v>
      </c>
      <c r="J28" s="225">
        <v>24.163870579999998</v>
      </c>
      <c r="K28" s="225">
        <v>15.555835149999998</v>
      </c>
      <c r="L28" s="225">
        <v>3.7490037199999993</v>
      </c>
      <c r="M28" s="45">
        <v>55.84205314</v>
      </c>
      <c r="O28" s="45"/>
      <c r="Q28" s="45"/>
      <c r="R28" s="45"/>
    </row>
    <row r="29" spans="5:18" ht="12.75">
      <c r="E29" s="41" t="s">
        <v>613</v>
      </c>
      <c r="F29" s="41"/>
      <c r="G29" s="41"/>
      <c r="I29" s="225">
        <v>2.3786430100000002</v>
      </c>
      <c r="J29" s="225">
        <v>3.52455402</v>
      </c>
      <c r="K29" s="225">
        <v>2.28595837</v>
      </c>
      <c r="L29" s="225">
        <v>2.3549925399999996</v>
      </c>
      <c r="M29" s="45">
        <v>10.54414794</v>
      </c>
      <c r="O29" s="45"/>
      <c r="Q29" s="45"/>
      <c r="R29" s="45"/>
    </row>
    <row r="30" spans="8:18" ht="12.75">
      <c r="H30" s="41" t="s">
        <v>33</v>
      </c>
      <c r="I30" s="225">
        <v>0.50256937</v>
      </c>
      <c r="J30" s="225">
        <v>0</v>
      </c>
      <c r="K30" s="225">
        <v>0</v>
      </c>
      <c r="L30" s="225">
        <v>0</v>
      </c>
      <c r="M30" s="45">
        <v>0.50256937</v>
      </c>
      <c r="O30" s="45"/>
      <c r="Q30" s="45"/>
      <c r="R30" s="45"/>
    </row>
    <row r="31" spans="8:18" ht="12.75">
      <c r="H31" s="41" t="s">
        <v>34</v>
      </c>
      <c r="I31" s="225">
        <v>0.33598893</v>
      </c>
      <c r="J31" s="225">
        <v>0.08427892000000001</v>
      </c>
      <c r="K31" s="225">
        <v>0.09200034000000001</v>
      </c>
      <c r="L31" s="225">
        <v>0.17556682</v>
      </c>
      <c r="M31" s="45">
        <v>0.68783501</v>
      </c>
      <c r="O31" s="45"/>
      <c r="Q31" s="45"/>
      <c r="R31" s="45"/>
    </row>
    <row r="32" spans="5:18" ht="12.75">
      <c r="E32" s="41" t="s">
        <v>35</v>
      </c>
      <c r="F32" s="41"/>
      <c r="G32" s="41"/>
      <c r="I32" s="225">
        <v>10.883422250000002</v>
      </c>
      <c r="J32" s="225">
        <v>12.35151056</v>
      </c>
      <c r="K32" s="225">
        <v>9.60083594</v>
      </c>
      <c r="L32" s="225">
        <v>9.18070964</v>
      </c>
      <c r="M32" s="45">
        <v>42.01647839</v>
      </c>
      <c r="O32" s="45"/>
      <c r="Q32" s="45"/>
      <c r="R32" s="45"/>
    </row>
    <row r="33" spans="5:18" ht="12.75">
      <c r="E33" s="41"/>
      <c r="F33" s="41"/>
      <c r="G33" s="41"/>
      <c r="H33" s="41" t="s">
        <v>396</v>
      </c>
      <c r="I33" s="225">
        <v>10.774700030000002</v>
      </c>
      <c r="J33" s="225">
        <v>12.195087529999999</v>
      </c>
      <c r="K33" s="225">
        <v>9.560738440000002</v>
      </c>
      <c r="L33" s="225">
        <v>8.99009685</v>
      </c>
      <c r="M33" s="45">
        <v>41.52062285</v>
      </c>
      <c r="O33" s="45"/>
      <c r="Q33" s="45"/>
      <c r="R33" s="45"/>
    </row>
    <row r="34" spans="5:18" ht="12.75">
      <c r="E34" s="41"/>
      <c r="F34" s="41"/>
      <c r="G34" s="41"/>
      <c r="H34" s="41"/>
      <c r="Q34" s="45"/>
      <c r="R34" s="45"/>
    </row>
    <row r="35" spans="4:18" s="37" customFormat="1" ht="12.75">
      <c r="D35" s="48" t="s">
        <v>614</v>
      </c>
      <c r="E35" s="48" t="s">
        <v>429</v>
      </c>
      <c r="F35" s="48"/>
      <c r="G35" s="48"/>
      <c r="I35" s="224">
        <v>4532.405690126006</v>
      </c>
      <c r="J35" s="224">
        <v>4549.198838093064</v>
      </c>
      <c r="K35" s="224">
        <v>4734.328158267026</v>
      </c>
      <c r="L35" s="224">
        <v>4955.365660635262</v>
      </c>
      <c r="M35" s="224">
        <v>18771.29834712136</v>
      </c>
      <c r="O35" s="224"/>
      <c r="Q35" s="224"/>
      <c r="R35" s="224"/>
    </row>
    <row r="36" spans="5:18" ht="12.75">
      <c r="E36" s="41" t="s">
        <v>36</v>
      </c>
      <c r="F36" s="41"/>
      <c r="G36" s="41"/>
      <c r="I36" s="225">
        <v>1511.9858003</v>
      </c>
      <c r="J36" s="225">
        <v>1539.06398881</v>
      </c>
      <c r="K36" s="225">
        <v>1462.9082070499999</v>
      </c>
      <c r="L36" s="225">
        <v>1528.41403756</v>
      </c>
      <c r="M36" s="45">
        <v>6042.372033719999</v>
      </c>
      <c r="O36" s="45"/>
      <c r="Q36" s="45"/>
      <c r="R36" s="45"/>
    </row>
    <row r="37" spans="8:18" ht="12.75">
      <c r="H37" s="41" t="s">
        <v>37</v>
      </c>
      <c r="I37" s="225">
        <v>146.27146879999998</v>
      </c>
      <c r="J37" s="225">
        <v>165.76049602999998</v>
      </c>
      <c r="K37" s="225">
        <v>126.39804702999999</v>
      </c>
      <c r="L37" s="225">
        <v>91.95754423</v>
      </c>
      <c r="M37" s="45">
        <v>530.38755609</v>
      </c>
      <c r="O37" s="45"/>
      <c r="Q37" s="45"/>
      <c r="R37" s="45"/>
    </row>
    <row r="38" spans="8:18" ht="12.75">
      <c r="H38" s="226" t="s">
        <v>615</v>
      </c>
      <c r="I38" s="225">
        <v>697.1931568399998</v>
      </c>
      <c r="J38" s="225">
        <v>499.0832070599999</v>
      </c>
      <c r="K38" s="225">
        <v>422.87037948</v>
      </c>
      <c r="L38" s="225">
        <v>549.22335818</v>
      </c>
      <c r="M38" s="45">
        <v>2168.37010156</v>
      </c>
      <c r="O38" s="45"/>
      <c r="Q38" s="45"/>
      <c r="R38" s="45"/>
    </row>
    <row r="39" spans="8:18" ht="12.75">
      <c r="H39" s="226" t="s">
        <v>397</v>
      </c>
      <c r="I39" s="225">
        <v>58.40698867</v>
      </c>
      <c r="J39" s="225">
        <v>82.80509685000001</v>
      </c>
      <c r="K39" s="225">
        <v>102.20290311</v>
      </c>
      <c r="L39" s="225">
        <v>91.82824955999999</v>
      </c>
      <c r="M39" s="45">
        <v>335.24323819</v>
      </c>
      <c r="O39" s="45"/>
      <c r="Q39" s="45"/>
      <c r="R39" s="45"/>
    </row>
    <row r="40" spans="8:18" ht="12.75">
      <c r="H40" s="226" t="s">
        <v>398</v>
      </c>
      <c r="I40" s="225">
        <v>37.15994179</v>
      </c>
      <c r="J40" s="225">
        <v>40.02229437</v>
      </c>
      <c r="K40" s="225">
        <v>49.14036521999999</v>
      </c>
      <c r="L40" s="225">
        <v>39.33364666999999</v>
      </c>
      <c r="M40" s="45">
        <v>165.65624805</v>
      </c>
      <c r="O40" s="45"/>
      <c r="Q40" s="45"/>
      <c r="R40" s="45"/>
    </row>
    <row r="41" spans="8:18" ht="12.75">
      <c r="H41" s="226" t="s">
        <v>399</v>
      </c>
      <c r="I41" s="225">
        <v>23.078482390000005</v>
      </c>
      <c r="J41" s="225">
        <v>49.16322626000002</v>
      </c>
      <c r="K41" s="225">
        <v>69.40686634000001</v>
      </c>
      <c r="L41" s="225">
        <v>72.14959230000001</v>
      </c>
      <c r="M41" s="45">
        <v>213.79816729000004</v>
      </c>
      <c r="O41" s="45"/>
      <c r="Q41" s="45"/>
      <c r="R41" s="45"/>
    </row>
    <row r="42" spans="8:18" ht="12.75">
      <c r="H42" s="226" t="s">
        <v>616</v>
      </c>
      <c r="I42" s="225">
        <v>7.355057280000008</v>
      </c>
      <c r="J42" s="225">
        <v>24.80870684000003</v>
      </c>
      <c r="K42" s="225">
        <v>29.37504820000003</v>
      </c>
      <c r="L42" s="225">
        <v>28.601564420000024</v>
      </c>
      <c r="M42" s="45">
        <v>90.1403767400001</v>
      </c>
      <c r="O42" s="45"/>
      <c r="Q42" s="45"/>
      <c r="R42" s="45"/>
    </row>
    <row r="43" spans="8:18" ht="12.75">
      <c r="H43" s="226" t="s">
        <v>400</v>
      </c>
      <c r="I43" s="225">
        <v>10.491651789999999</v>
      </c>
      <c r="J43" s="225">
        <v>19.408908839999995</v>
      </c>
      <c r="K43" s="225">
        <v>22.276834359999995</v>
      </c>
      <c r="L43" s="225">
        <v>17.108025719999997</v>
      </c>
      <c r="M43" s="45">
        <v>69.28542070999998</v>
      </c>
      <c r="O43" s="45"/>
      <c r="Q43" s="45"/>
      <c r="R43" s="45"/>
    </row>
    <row r="44" spans="8:18" ht="12.75">
      <c r="H44" s="226" t="s">
        <v>401</v>
      </c>
      <c r="I44" s="225">
        <v>64.3238858</v>
      </c>
      <c r="J44" s="225">
        <v>59.19194336000001</v>
      </c>
      <c r="K44" s="225">
        <v>28.990856620000002</v>
      </c>
      <c r="L44" s="225">
        <v>21.81182636999999</v>
      </c>
      <c r="M44" s="45">
        <v>174.31851215</v>
      </c>
      <c r="O44" s="45"/>
      <c r="Q44" s="45"/>
      <c r="R44" s="45"/>
    </row>
    <row r="45" spans="8:18" ht="12.75">
      <c r="H45" s="226" t="s">
        <v>402</v>
      </c>
      <c r="I45" s="225">
        <v>22.41924283</v>
      </c>
      <c r="J45" s="225">
        <v>51.354982369999995</v>
      </c>
      <c r="K45" s="225">
        <v>47.21347424</v>
      </c>
      <c r="L45" s="225">
        <v>33.782885959999994</v>
      </c>
      <c r="M45" s="45">
        <v>154.7705854</v>
      </c>
      <c r="O45" s="45"/>
      <c r="Q45" s="45"/>
      <c r="R45" s="45"/>
    </row>
    <row r="46" spans="8:18" ht="12.75">
      <c r="H46" s="226" t="s">
        <v>403</v>
      </c>
      <c r="I46" s="225">
        <v>15.51421340999999</v>
      </c>
      <c r="J46" s="225">
        <v>36.77693290999998</v>
      </c>
      <c r="K46" s="225">
        <v>32.06404667999998</v>
      </c>
      <c r="L46" s="225">
        <v>18.93604578999999</v>
      </c>
      <c r="M46" s="45">
        <v>103.29123878999995</v>
      </c>
      <c r="O46" s="45"/>
      <c r="Q46" s="45"/>
      <c r="R46" s="45"/>
    </row>
    <row r="47" spans="8:18" ht="12.75">
      <c r="H47" s="226" t="s">
        <v>404</v>
      </c>
      <c r="I47" s="225">
        <v>28.969336390000002</v>
      </c>
      <c r="J47" s="225">
        <v>37.345452949999995</v>
      </c>
      <c r="K47" s="225">
        <v>38.39551465</v>
      </c>
      <c r="L47" s="225">
        <v>48.317073480000005</v>
      </c>
      <c r="M47" s="45">
        <v>153.02737747</v>
      </c>
      <c r="O47" s="45"/>
      <c r="Q47" s="45"/>
      <c r="R47" s="45"/>
    </row>
    <row r="48" spans="8:18" ht="12.75">
      <c r="H48" s="226" t="s">
        <v>405</v>
      </c>
      <c r="I48" s="225">
        <v>91.36343529000004</v>
      </c>
      <c r="J48" s="225">
        <v>98.42945653000004</v>
      </c>
      <c r="K48" s="225">
        <v>83.43797572000004</v>
      </c>
      <c r="L48" s="225">
        <v>87.23241608000004</v>
      </c>
      <c r="M48" s="45">
        <v>360.4632836200002</v>
      </c>
      <c r="O48" s="45"/>
      <c r="Q48" s="45"/>
      <c r="R48" s="45"/>
    </row>
    <row r="49" spans="5:18" ht="12.75">
      <c r="E49" s="41" t="s">
        <v>617</v>
      </c>
      <c r="F49" s="41"/>
      <c r="G49" s="41"/>
      <c r="I49" s="225">
        <v>287.20085567</v>
      </c>
      <c r="J49" s="225">
        <v>327.75971182</v>
      </c>
      <c r="K49" s="225">
        <v>339.24599497</v>
      </c>
      <c r="L49" s="225">
        <v>388.02049752000005</v>
      </c>
      <c r="M49" s="45">
        <v>1342.22705998</v>
      </c>
      <c r="O49" s="45"/>
      <c r="Q49" s="45"/>
      <c r="R49" s="45"/>
    </row>
    <row r="50" spans="5:18" ht="12.75">
      <c r="E50" s="41"/>
      <c r="F50" s="41"/>
      <c r="G50" s="41"/>
      <c r="H50" s="226" t="s">
        <v>406</v>
      </c>
      <c r="I50" s="225">
        <v>270.27735915000005</v>
      </c>
      <c r="J50" s="225">
        <v>305.3439384</v>
      </c>
      <c r="K50" s="225">
        <v>318.47135499</v>
      </c>
      <c r="L50" s="225">
        <v>362.32276709000007</v>
      </c>
      <c r="M50" s="45">
        <v>1256.41541963</v>
      </c>
      <c r="O50" s="45"/>
      <c r="Q50" s="45"/>
      <c r="R50" s="45"/>
    </row>
    <row r="51" spans="5:18" ht="12.75">
      <c r="E51" s="41" t="s">
        <v>618</v>
      </c>
      <c r="F51" s="41"/>
      <c r="G51" s="41"/>
      <c r="I51" s="225">
        <v>495.83409144999985</v>
      </c>
      <c r="J51" s="225">
        <v>487.6320274699999</v>
      </c>
      <c r="K51" s="225">
        <v>551.6761305299998</v>
      </c>
      <c r="L51" s="225">
        <v>498.85767831999976</v>
      </c>
      <c r="M51" s="45">
        <v>2033.9999277699994</v>
      </c>
      <c r="O51" s="45"/>
      <c r="Q51" s="45"/>
      <c r="R51" s="45"/>
    </row>
    <row r="52" spans="8:18" ht="12.75">
      <c r="H52" s="41" t="s">
        <v>407</v>
      </c>
      <c r="I52" s="225">
        <v>193.77772225999985</v>
      </c>
      <c r="J52" s="225">
        <v>203.51980817999987</v>
      </c>
      <c r="K52" s="225">
        <v>233.93472456999976</v>
      </c>
      <c r="L52" s="225">
        <v>201.3993082099998</v>
      </c>
      <c r="M52" s="45">
        <v>832.6315632199992</v>
      </c>
      <c r="O52" s="45"/>
      <c r="Q52" s="45"/>
      <c r="R52" s="45"/>
    </row>
    <row r="53" spans="8:18" ht="12.75">
      <c r="H53" s="41" t="s">
        <v>38</v>
      </c>
      <c r="I53" s="225">
        <v>55.26946164999999</v>
      </c>
      <c r="J53" s="225">
        <v>51.06980945999999</v>
      </c>
      <c r="K53" s="225">
        <v>55.897017399999996</v>
      </c>
      <c r="L53" s="225">
        <v>58.17579306999998</v>
      </c>
      <c r="M53" s="45">
        <v>220.41208157999995</v>
      </c>
      <c r="O53" s="45"/>
      <c r="Q53" s="45"/>
      <c r="R53" s="45"/>
    </row>
    <row r="54" spans="8:18" ht="12.75">
      <c r="H54" s="41" t="s">
        <v>408</v>
      </c>
      <c r="I54" s="225">
        <v>56.05738185000003</v>
      </c>
      <c r="J54" s="225">
        <v>52.810729450000025</v>
      </c>
      <c r="K54" s="225">
        <v>57.428167210000026</v>
      </c>
      <c r="L54" s="225">
        <v>54.15477629000003</v>
      </c>
      <c r="M54" s="45">
        <v>220.45105480000012</v>
      </c>
      <c r="O54" s="45"/>
      <c r="Q54" s="45"/>
      <c r="R54" s="45"/>
    </row>
    <row r="55" spans="8:18" ht="12.75">
      <c r="H55" s="41" t="s">
        <v>409</v>
      </c>
      <c r="I55" s="225">
        <v>66.04274379</v>
      </c>
      <c r="J55" s="225">
        <v>69.2751563</v>
      </c>
      <c r="K55" s="225">
        <v>76.89451114999999</v>
      </c>
      <c r="L55" s="225">
        <v>68.45608213</v>
      </c>
      <c r="M55" s="45">
        <v>280.66849336999996</v>
      </c>
      <c r="O55" s="45"/>
      <c r="Q55" s="45"/>
      <c r="R55" s="45"/>
    </row>
    <row r="56" spans="8:18" ht="12.75">
      <c r="H56" s="41" t="s">
        <v>410</v>
      </c>
      <c r="I56" s="225">
        <v>5.34022374</v>
      </c>
      <c r="J56" s="225">
        <v>6.506419509999999</v>
      </c>
      <c r="K56" s="225">
        <v>6.442825639999999</v>
      </c>
      <c r="L56" s="225">
        <v>5.178274049999997</v>
      </c>
      <c r="M56" s="45">
        <v>23.467742939999994</v>
      </c>
      <c r="O56" s="45"/>
      <c r="Q56" s="45"/>
      <c r="R56" s="45"/>
    </row>
    <row r="57" spans="8:18" ht="12.75">
      <c r="H57" s="41" t="s">
        <v>411</v>
      </c>
      <c r="I57" s="225">
        <v>23.57711922</v>
      </c>
      <c r="J57" s="225">
        <v>21.358140480000003</v>
      </c>
      <c r="K57" s="225">
        <v>27.93680387</v>
      </c>
      <c r="L57" s="225">
        <v>22.96258304</v>
      </c>
      <c r="M57" s="45">
        <v>95.83464661</v>
      </c>
      <c r="O57" s="45"/>
      <c r="Q57" s="45"/>
      <c r="R57" s="45"/>
    </row>
    <row r="58" spans="8:18" ht="12.75">
      <c r="H58" s="41" t="s">
        <v>619</v>
      </c>
      <c r="I58" s="225">
        <v>6.717542559999996</v>
      </c>
      <c r="J58" s="225">
        <v>6.968134489999997</v>
      </c>
      <c r="K58" s="225">
        <v>5.367328689999997</v>
      </c>
      <c r="L58" s="225">
        <v>6.5107210099999975</v>
      </c>
      <c r="M58" s="45">
        <v>25.563726749999987</v>
      </c>
      <c r="O58" s="45"/>
      <c r="Q58" s="45"/>
      <c r="R58" s="45"/>
    </row>
    <row r="59" spans="5:18" ht="12.75">
      <c r="E59" s="41" t="s">
        <v>620</v>
      </c>
      <c r="F59" s="41"/>
      <c r="G59" s="41"/>
      <c r="I59" s="225">
        <v>674.7008196299998</v>
      </c>
      <c r="J59" s="225">
        <v>711.0492141738334</v>
      </c>
      <c r="K59" s="225">
        <v>775.3553213323455</v>
      </c>
      <c r="L59" s="225">
        <v>763.9897146899998</v>
      </c>
      <c r="M59" s="45">
        <v>2925.0950698261786</v>
      </c>
      <c r="O59" s="45"/>
      <c r="Q59" s="45"/>
      <c r="R59" s="45"/>
    </row>
    <row r="60" spans="8:18" ht="12.75">
      <c r="H60" s="41" t="s">
        <v>39</v>
      </c>
      <c r="I60" s="225">
        <v>52.29291457999996</v>
      </c>
      <c r="J60" s="225">
        <v>47.04566107999996</v>
      </c>
      <c r="K60" s="225">
        <v>48.50059207999996</v>
      </c>
      <c r="L60" s="225">
        <v>46.72062910999996</v>
      </c>
      <c r="M60" s="45">
        <v>194.55979684999983</v>
      </c>
      <c r="O60" s="45"/>
      <c r="Q60" s="45"/>
      <c r="R60" s="45"/>
    </row>
    <row r="61" spans="8:18" ht="12.75">
      <c r="H61" s="41" t="s">
        <v>40</v>
      </c>
      <c r="I61" s="225">
        <v>496.56043813999986</v>
      </c>
      <c r="J61" s="225">
        <v>522.1562912099998</v>
      </c>
      <c r="K61" s="225">
        <v>571.5393423699998</v>
      </c>
      <c r="L61" s="225">
        <v>564.9950537099998</v>
      </c>
      <c r="M61" s="45">
        <v>2155.2511254299993</v>
      </c>
      <c r="O61" s="45"/>
      <c r="Q61" s="45"/>
      <c r="R61" s="45"/>
    </row>
    <row r="62" spans="8:18" ht="12.75">
      <c r="H62" s="41" t="s">
        <v>412</v>
      </c>
      <c r="I62" s="225">
        <v>39.14941279000003</v>
      </c>
      <c r="J62" s="225">
        <v>35.73226365000002</v>
      </c>
      <c r="K62" s="225">
        <v>35.54341172000003</v>
      </c>
      <c r="L62" s="225">
        <v>32.815088070000016</v>
      </c>
      <c r="M62" s="45">
        <v>143.2401762300001</v>
      </c>
      <c r="O62" s="45"/>
      <c r="Q62" s="45"/>
      <c r="R62" s="45"/>
    </row>
    <row r="63" spans="8:18" ht="12.75">
      <c r="H63" s="41" t="s">
        <v>413</v>
      </c>
      <c r="I63" s="225">
        <v>1.1414132399999997</v>
      </c>
      <c r="J63" s="225">
        <v>1.1735622199999995</v>
      </c>
      <c r="K63" s="225">
        <v>1.2044027199999996</v>
      </c>
      <c r="L63" s="225">
        <v>1.3737937899999997</v>
      </c>
      <c r="M63" s="45">
        <v>4.893171969999999</v>
      </c>
      <c r="O63" s="45"/>
      <c r="Q63" s="45"/>
      <c r="R63" s="45"/>
    </row>
    <row r="64" spans="8:18" ht="12.75">
      <c r="H64" s="41" t="s">
        <v>414</v>
      </c>
      <c r="I64" s="225">
        <v>43.49133113000003</v>
      </c>
      <c r="J64" s="225">
        <v>48.421050540000024</v>
      </c>
      <c r="K64" s="225">
        <v>56.541581230000034</v>
      </c>
      <c r="L64" s="225">
        <v>57.66819071000003</v>
      </c>
      <c r="M64" s="45">
        <v>206.1221536100001</v>
      </c>
      <c r="O64" s="45"/>
      <c r="Q64" s="45"/>
      <c r="R64" s="45"/>
    </row>
    <row r="65" spans="5:18" ht="12.75">
      <c r="E65" s="41" t="s">
        <v>621</v>
      </c>
      <c r="F65" s="41"/>
      <c r="G65" s="41"/>
      <c r="I65" s="225">
        <v>795.1164901956129</v>
      </c>
      <c r="J65" s="225">
        <v>707.6665394141722</v>
      </c>
      <c r="K65" s="225">
        <v>755.273844947352</v>
      </c>
      <c r="L65" s="225">
        <v>753.3837717967297</v>
      </c>
      <c r="M65" s="45">
        <v>3011.440646353867</v>
      </c>
      <c r="O65" s="45"/>
      <c r="Q65" s="45"/>
      <c r="R65" s="45"/>
    </row>
    <row r="66" spans="8:18" ht="12.75">
      <c r="H66" s="41" t="s">
        <v>41</v>
      </c>
      <c r="I66" s="225">
        <v>173.10697244000008</v>
      </c>
      <c r="J66" s="225">
        <v>156.04490038000006</v>
      </c>
      <c r="K66" s="225">
        <v>51.14742380000002</v>
      </c>
      <c r="L66" s="225">
        <v>90.58392881000003</v>
      </c>
      <c r="M66" s="45">
        <v>470.88322543000015</v>
      </c>
      <c r="O66" s="45"/>
      <c r="Q66" s="45"/>
      <c r="R66" s="45"/>
    </row>
    <row r="67" spans="8:18" ht="12.75">
      <c r="H67" s="41" t="s">
        <v>415</v>
      </c>
      <c r="I67" s="225">
        <v>39.650824969999995</v>
      </c>
      <c r="J67" s="225">
        <v>40.13486225</v>
      </c>
      <c r="K67" s="225">
        <v>62.85891113</v>
      </c>
      <c r="L67" s="225">
        <v>30.162998990000002</v>
      </c>
      <c r="M67" s="45">
        <v>172.80759734</v>
      </c>
      <c r="O67" s="45"/>
      <c r="Q67" s="45"/>
      <c r="R67" s="45"/>
    </row>
    <row r="68" spans="8:18" ht="12.75">
      <c r="H68" s="41" t="s">
        <v>622</v>
      </c>
      <c r="I68" s="225">
        <v>12.348948420000001</v>
      </c>
      <c r="J68" s="225">
        <v>14.696557140000001</v>
      </c>
      <c r="K68" s="225">
        <v>16.28265157</v>
      </c>
      <c r="L68" s="225">
        <v>14.813101529999999</v>
      </c>
      <c r="M68" s="45">
        <v>58.14125866</v>
      </c>
      <c r="O68" s="45"/>
      <c r="Q68" s="45"/>
      <c r="R68" s="45"/>
    </row>
    <row r="69" spans="8:18" ht="12.75">
      <c r="H69" s="41" t="s">
        <v>416</v>
      </c>
      <c r="I69" s="225">
        <v>35.77129762999997</v>
      </c>
      <c r="J69" s="225">
        <v>31.818599689999974</v>
      </c>
      <c r="K69" s="225">
        <v>38.565964429999966</v>
      </c>
      <c r="L69" s="225">
        <v>40.77532760999996</v>
      </c>
      <c r="M69" s="45">
        <v>146.93118935999988</v>
      </c>
      <c r="O69" s="45"/>
      <c r="Q69" s="45"/>
      <c r="R69" s="45"/>
    </row>
    <row r="70" spans="5:18" ht="12.75">
      <c r="E70" s="41" t="s">
        <v>623</v>
      </c>
      <c r="F70" s="41"/>
      <c r="G70" s="41"/>
      <c r="I70" s="225">
        <v>432.15710530333814</v>
      </c>
      <c r="J70" s="225">
        <v>350.3999237040983</v>
      </c>
      <c r="K70" s="225">
        <v>378.6241442291424</v>
      </c>
      <c r="L70" s="225">
        <v>525.20479587827</v>
      </c>
      <c r="M70" s="45">
        <v>1686.3859691148489</v>
      </c>
      <c r="O70" s="45"/>
      <c r="Q70" s="45"/>
      <c r="R70" s="45"/>
    </row>
    <row r="71" spans="5:18" ht="12.75">
      <c r="E71" s="41"/>
      <c r="F71" s="41"/>
      <c r="G71" s="41"/>
      <c r="H71" s="41" t="s">
        <v>417</v>
      </c>
      <c r="I71" s="225">
        <v>63.51390108</v>
      </c>
      <c r="J71" s="225">
        <v>127.16270266</v>
      </c>
      <c r="K71" s="225">
        <v>139.22558389</v>
      </c>
      <c r="L71" s="225">
        <v>137.27319568999997</v>
      </c>
      <c r="M71" s="45">
        <v>467.1753833199999</v>
      </c>
      <c r="O71" s="45"/>
      <c r="Q71" s="45"/>
      <c r="R71" s="45"/>
    </row>
    <row r="72" spans="5:18" ht="12.75">
      <c r="E72" s="41" t="s">
        <v>624</v>
      </c>
      <c r="F72" s="41"/>
      <c r="G72" s="41"/>
      <c r="I72" s="225">
        <v>266.5239512870554</v>
      </c>
      <c r="J72" s="225">
        <v>336.0153559347945</v>
      </c>
      <c r="K72" s="225">
        <v>371.0256725705334</v>
      </c>
      <c r="L72" s="225">
        <v>388.1040093302635</v>
      </c>
      <c r="M72" s="45">
        <v>1361.6689891226467</v>
      </c>
      <c r="O72" s="45"/>
      <c r="Q72" s="45"/>
      <c r="R72" s="45"/>
    </row>
    <row r="73" spans="5:18" ht="12.75">
      <c r="E73" s="41"/>
      <c r="F73" s="41"/>
      <c r="G73" s="41"/>
      <c r="H73" s="41" t="s">
        <v>418</v>
      </c>
      <c r="I73" s="225">
        <v>34.85035355</v>
      </c>
      <c r="J73" s="225">
        <v>42.29837268</v>
      </c>
      <c r="K73" s="225">
        <v>47.18674449</v>
      </c>
      <c r="L73" s="225">
        <v>50.82610099</v>
      </c>
      <c r="M73" s="45">
        <v>175.16157170999998</v>
      </c>
      <c r="O73" s="45"/>
      <c r="Q73" s="45"/>
      <c r="R73" s="45"/>
    </row>
    <row r="74" spans="5:18" ht="12.75">
      <c r="E74" s="41"/>
      <c r="F74" s="41"/>
      <c r="G74" s="41"/>
      <c r="H74" s="41" t="s">
        <v>419</v>
      </c>
      <c r="I74" s="225">
        <v>73.29148604999997</v>
      </c>
      <c r="J74" s="225">
        <v>122.18811207999997</v>
      </c>
      <c r="K74" s="225">
        <v>107.97651402999998</v>
      </c>
      <c r="L74" s="225">
        <v>116.96022290999998</v>
      </c>
      <c r="M74" s="45">
        <v>420.4163350699999</v>
      </c>
      <c r="O74" s="45"/>
      <c r="Q74" s="45"/>
      <c r="R74" s="45"/>
    </row>
    <row r="75" spans="5:18" ht="12.75">
      <c r="E75" s="41" t="s">
        <v>625</v>
      </c>
      <c r="F75" s="41"/>
      <c r="G75" s="41"/>
      <c r="I75" s="225">
        <v>68.88657629</v>
      </c>
      <c r="J75" s="225">
        <v>89.61207676616627</v>
      </c>
      <c r="K75" s="225">
        <v>100.21884263765429</v>
      </c>
      <c r="L75" s="225">
        <v>109.39115553999999</v>
      </c>
      <c r="M75" s="45">
        <v>368.1086512338205</v>
      </c>
      <c r="O75" s="45"/>
      <c r="Q75" s="45"/>
      <c r="R75" s="45"/>
    </row>
    <row r="76" spans="4:18" ht="12.75">
      <c r="D76" s="41"/>
      <c r="E76" s="41"/>
      <c r="F76" s="41"/>
      <c r="G76" s="41"/>
      <c r="H76" s="41"/>
      <c r="I76" s="225"/>
      <c r="J76" s="225"/>
      <c r="K76" s="225"/>
      <c r="L76" s="225"/>
      <c r="M76" s="45"/>
      <c r="O76" s="45"/>
      <c r="Q76" s="45"/>
      <c r="R76" s="45"/>
    </row>
    <row r="77" spans="1:31" s="37" customFormat="1" ht="12.75">
      <c r="A77" s="39"/>
      <c r="B77" s="39"/>
      <c r="C77" s="39"/>
      <c r="D77" s="39"/>
      <c r="E77" s="41"/>
      <c r="F77" s="41"/>
      <c r="G77" s="41"/>
      <c r="H77" s="41"/>
      <c r="I77" s="39"/>
      <c r="J77" s="39"/>
      <c r="K77" s="39"/>
      <c r="L77" s="39"/>
      <c r="M77" s="39"/>
      <c r="N77" s="39"/>
      <c r="O77" s="39"/>
      <c r="P77" s="39"/>
      <c r="Q77" s="45"/>
      <c r="R77" s="45"/>
      <c r="S77" s="39"/>
      <c r="T77" s="39"/>
      <c r="U77" s="39"/>
      <c r="V77" s="39"/>
      <c r="W77" s="39"/>
      <c r="X77" s="39"/>
      <c r="Y77" s="39"/>
      <c r="Z77" s="39"/>
      <c r="AA77" s="39"/>
      <c r="AB77" s="39"/>
      <c r="AC77" s="39"/>
      <c r="AD77" s="39"/>
      <c r="AE77" s="39"/>
    </row>
    <row r="78" spans="2:18" s="37" customFormat="1" ht="12.75">
      <c r="B78" s="39"/>
      <c r="C78" s="39"/>
      <c r="D78" s="41" t="s">
        <v>452</v>
      </c>
      <c r="E78" s="41"/>
      <c r="F78" s="41"/>
      <c r="G78" s="41"/>
      <c r="H78" s="41"/>
      <c r="I78" s="225">
        <v>345.19187288427327</v>
      </c>
      <c r="J78" s="225">
        <v>360.02887353088926</v>
      </c>
      <c r="K78" s="225">
        <v>417.61180813203464</v>
      </c>
      <c r="L78" s="225">
        <v>447.34393835224864</v>
      </c>
      <c r="M78" s="45">
        <v>1570.1764928994457</v>
      </c>
      <c r="O78" s="45"/>
      <c r="Q78" s="45"/>
      <c r="R78" s="45"/>
    </row>
    <row r="79" spans="2:18" s="37" customFormat="1" ht="12.75">
      <c r="B79" s="39"/>
      <c r="C79" s="39"/>
      <c r="D79" s="41"/>
      <c r="E79" s="41"/>
      <c r="F79" s="41"/>
      <c r="G79" s="41"/>
      <c r="H79" s="41"/>
      <c r="I79" s="227"/>
      <c r="J79" s="227"/>
      <c r="K79" s="227"/>
      <c r="L79" s="227"/>
      <c r="Q79" s="45"/>
      <c r="R79" s="45"/>
    </row>
    <row r="80" spans="3:18" s="37" customFormat="1" ht="12" customHeight="1">
      <c r="C80" s="48" t="s">
        <v>453</v>
      </c>
      <c r="D80" s="48" t="s">
        <v>626</v>
      </c>
      <c r="E80" s="48"/>
      <c r="F80" s="48"/>
      <c r="G80" s="48"/>
      <c r="H80" s="48"/>
      <c r="I80" s="257">
        <v>0.17711899999999997</v>
      </c>
      <c r="J80" s="257">
        <v>0.161676</v>
      </c>
      <c r="K80" s="257">
        <v>0.10194500000000001</v>
      </c>
      <c r="L80" s="257">
        <v>0.13181049999999997</v>
      </c>
      <c r="M80" s="224">
        <v>0.5725505</v>
      </c>
      <c r="O80" s="224"/>
      <c r="Q80" s="224"/>
      <c r="R80" s="224"/>
    </row>
    <row r="81" spans="2:18" s="37" customFormat="1" ht="12.75">
      <c r="B81" s="39"/>
      <c r="C81" s="39"/>
      <c r="D81" s="41"/>
      <c r="E81" s="41"/>
      <c r="F81" s="41"/>
      <c r="G81" s="41"/>
      <c r="H81" s="41"/>
      <c r="I81" s="227"/>
      <c r="J81" s="227"/>
      <c r="K81" s="227"/>
      <c r="L81" s="227"/>
      <c r="Q81" s="45"/>
      <c r="R81" s="45"/>
    </row>
    <row r="82" spans="3:18" s="37" customFormat="1" ht="12.75">
      <c r="C82" s="48" t="s">
        <v>627</v>
      </c>
      <c r="E82" s="48"/>
      <c r="F82" s="48"/>
      <c r="G82" s="48"/>
      <c r="H82" s="48"/>
      <c r="I82" s="257">
        <v>107.16167300000001</v>
      </c>
      <c r="J82" s="257">
        <v>113.70231599999998</v>
      </c>
      <c r="K82" s="257">
        <v>97.79800800000001</v>
      </c>
      <c r="L82" s="257">
        <v>115.4500656559</v>
      </c>
      <c r="M82" s="224">
        <v>434.11206265590005</v>
      </c>
      <c r="O82" s="224"/>
      <c r="Q82" s="224"/>
      <c r="R82" s="224"/>
    </row>
    <row r="83" spans="2:18" s="37" customFormat="1" ht="12.75">
      <c r="B83" s="39"/>
      <c r="D83" s="37" t="s">
        <v>628</v>
      </c>
      <c r="E83" s="48"/>
      <c r="F83" s="48"/>
      <c r="G83" s="48"/>
      <c r="H83" s="48"/>
      <c r="I83" s="225"/>
      <c r="J83" s="225"/>
      <c r="K83" s="225"/>
      <c r="L83" s="225"/>
      <c r="M83" s="224"/>
      <c r="O83" s="45"/>
      <c r="Q83" s="45"/>
      <c r="R83" s="45"/>
    </row>
    <row r="84" spans="2:18" s="37" customFormat="1" ht="12.75">
      <c r="B84" s="39"/>
      <c r="C84" s="39"/>
      <c r="D84" s="41"/>
      <c r="E84" s="41"/>
      <c r="F84" s="41"/>
      <c r="G84" s="41"/>
      <c r="H84" s="41"/>
      <c r="I84" s="227"/>
      <c r="J84" s="227"/>
      <c r="K84" s="227"/>
      <c r="L84" s="227"/>
      <c r="Q84" s="45"/>
      <c r="R84" s="45"/>
    </row>
    <row r="85" spans="3:18" s="37" customFormat="1" ht="12.75">
      <c r="C85" s="48" t="s">
        <v>454</v>
      </c>
      <c r="E85" s="48"/>
      <c r="F85" s="48"/>
      <c r="G85" s="48"/>
      <c r="H85" s="48"/>
      <c r="I85" s="257">
        <v>132.79001791000002</v>
      </c>
      <c r="J85" s="257">
        <v>141.14910214</v>
      </c>
      <c r="K85" s="257">
        <v>130.59668385999998</v>
      </c>
      <c r="L85" s="257">
        <v>169.04025593</v>
      </c>
      <c r="M85" s="224">
        <v>573.57605984</v>
      </c>
      <c r="O85" s="224"/>
      <c r="Q85" s="224"/>
      <c r="R85" s="224"/>
    </row>
    <row r="86" spans="1:31" s="37" customFormat="1" ht="12.75">
      <c r="A86" s="39"/>
      <c r="B86" s="39"/>
      <c r="C86" s="39"/>
      <c r="D86" s="41"/>
      <c r="E86" s="41"/>
      <c r="F86" s="41"/>
      <c r="G86" s="41"/>
      <c r="H86" s="41"/>
      <c r="Q86" s="45"/>
      <c r="R86" s="45"/>
      <c r="T86" s="39"/>
      <c r="U86" s="39"/>
      <c r="V86" s="39"/>
      <c r="W86" s="39"/>
      <c r="X86" s="39"/>
      <c r="Y86" s="39"/>
      <c r="Z86" s="39"/>
      <c r="AA86" s="39"/>
      <c r="AB86" s="39"/>
      <c r="AC86" s="39"/>
      <c r="AD86" s="39"/>
      <c r="AE86" s="39"/>
    </row>
    <row r="87" spans="1:31" ht="12.75">
      <c r="A87" s="41"/>
      <c r="B87" s="223"/>
      <c r="C87" s="228" t="s">
        <v>721</v>
      </c>
      <c r="D87" s="228"/>
      <c r="E87" s="228"/>
      <c r="F87" s="228"/>
      <c r="G87" s="228"/>
      <c r="H87" s="228"/>
      <c r="I87" s="372">
        <v>16618.66716055627</v>
      </c>
      <c r="J87" s="372">
        <v>18293.481399373886</v>
      </c>
      <c r="K87" s="372">
        <v>16271.727683893032</v>
      </c>
      <c r="L87" s="372">
        <v>16459.934379637143</v>
      </c>
      <c r="M87" s="372">
        <v>67643.81062346033</v>
      </c>
      <c r="O87" s="45"/>
      <c r="Q87" s="45"/>
      <c r="R87" s="45"/>
      <c r="T87" s="37"/>
      <c r="U87" s="37"/>
      <c r="V87" s="37"/>
      <c r="W87" s="37"/>
      <c r="X87" s="37"/>
      <c r="Y87" s="37"/>
      <c r="Z87" s="37"/>
      <c r="AA87" s="37"/>
      <c r="AB87" s="37"/>
      <c r="AC87" s="37"/>
      <c r="AD87" s="37"/>
      <c r="AE87" s="37"/>
    </row>
    <row r="88" spans="1:19" ht="12.75">
      <c r="A88" s="48"/>
      <c r="B88" s="37"/>
      <c r="C88" s="48"/>
      <c r="D88" s="48"/>
      <c r="E88" s="48"/>
      <c r="F88" s="37"/>
      <c r="G88" s="37"/>
      <c r="H88" s="37"/>
      <c r="I88" s="373"/>
      <c r="J88" s="373"/>
      <c r="K88" s="373"/>
      <c r="L88" s="373"/>
      <c r="M88" s="373"/>
      <c r="N88" s="37"/>
      <c r="O88" s="37"/>
      <c r="P88" s="37"/>
      <c r="Q88" s="37"/>
      <c r="R88" s="37"/>
      <c r="S88" s="37"/>
    </row>
    <row r="89" spans="9:13" ht="12.75">
      <c r="I89" s="47"/>
      <c r="J89" s="47"/>
      <c r="K89" s="47"/>
      <c r="L89" s="47"/>
      <c r="M89" s="47"/>
    </row>
    <row r="91" ht="12.75">
      <c r="I91" s="45"/>
    </row>
    <row r="92" spans="9:13" ht="12.75">
      <c r="I92" s="45"/>
      <c r="J92" s="45"/>
      <c r="K92" s="45"/>
      <c r="L92" s="45"/>
      <c r="M92" s="45"/>
    </row>
  </sheetData>
  <printOptions horizontalCentered="1" verticalCentered="1"/>
  <pageMargins left="0.75" right="0.7874015748031497" top="0.3" bottom="0.29" header="0.24" footer="0.21"/>
  <pageSetup fitToHeight="0" fitToWidth="0" horizontalDpi="600" verticalDpi="600" orientation="portrait" scale="70" r:id="rId1"/>
</worksheet>
</file>

<file path=xl/worksheets/sheet5.xml><?xml version="1.0" encoding="utf-8"?>
<worksheet xmlns="http://schemas.openxmlformats.org/spreadsheetml/2006/main" xmlns:r="http://schemas.openxmlformats.org/officeDocument/2006/relationships">
  <dimension ref="A1:O36"/>
  <sheetViews>
    <sheetView zoomScale="75" zoomScaleNormal="75" zoomScaleSheetLayoutView="75" workbookViewId="0" topLeftCell="A1">
      <selection activeCell="J32" sqref="J32"/>
    </sheetView>
  </sheetViews>
  <sheetFormatPr defaultColWidth="11.421875" defaultRowHeight="12.75"/>
  <cols>
    <col min="1" max="1" width="1.28515625" style="8" customWidth="1"/>
    <col min="2" max="2" width="0.9921875" style="8" customWidth="1"/>
    <col min="3" max="3" width="1.28515625" style="8" customWidth="1"/>
    <col min="4" max="4" width="0.85546875" style="8" customWidth="1"/>
    <col min="5" max="5" width="18.7109375" style="8" customWidth="1"/>
    <col min="6" max="8" width="7.140625" style="23" customWidth="1"/>
    <col min="9" max="9" width="7.140625" style="8" customWidth="1"/>
    <col min="10" max="10" width="8.28125" style="8" customWidth="1"/>
    <col min="11" max="15" width="7.140625" style="8" customWidth="1"/>
    <col min="16" max="232" width="4.7109375" style="8" customWidth="1"/>
    <col min="233" max="233" width="5.8515625" style="8" customWidth="1"/>
    <col min="234" max="16384" width="4.7109375" style="8" customWidth="1"/>
  </cols>
  <sheetData>
    <row r="1" spans="2:15" s="35" customFormat="1" ht="12.75">
      <c r="B1" s="36"/>
      <c r="C1" s="36"/>
      <c r="D1" s="36"/>
      <c r="E1" s="36"/>
      <c r="F1" s="34" t="s">
        <v>438</v>
      </c>
      <c r="G1" s="34"/>
      <c r="H1" s="34"/>
      <c r="I1" s="34"/>
      <c r="J1" s="34"/>
      <c r="K1" s="34"/>
      <c r="L1" s="34"/>
      <c r="M1" s="34"/>
      <c r="N1" s="34"/>
      <c r="O1" s="34"/>
    </row>
    <row r="2" spans="1:15" s="35" customFormat="1" ht="12.75">
      <c r="A2" s="36"/>
      <c r="B2" s="36"/>
      <c r="C2" s="36"/>
      <c r="D2" s="36"/>
      <c r="E2" s="36"/>
      <c r="F2" s="34" t="s">
        <v>49</v>
      </c>
      <c r="G2" s="34"/>
      <c r="H2" s="34"/>
      <c r="I2" s="34"/>
      <c r="J2" s="34"/>
      <c r="K2" s="34"/>
      <c r="L2" s="34"/>
      <c r="M2" s="34"/>
      <c r="N2" s="34"/>
      <c r="O2" s="34"/>
    </row>
    <row r="3" spans="1:15" s="35" customFormat="1" ht="12.75">
      <c r="A3" s="36"/>
      <c r="B3" s="36"/>
      <c r="C3" s="36"/>
      <c r="D3" s="36"/>
      <c r="E3" s="36"/>
      <c r="F3" s="34"/>
      <c r="G3" s="34"/>
      <c r="H3" s="34"/>
      <c r="I3" s="34"/>
      <c r="J3" s="34"/>
      <c r="K3" s="34"/>
      <c r="L3" s="34"/>
      <c r="M3" s="34"/>
      <c r="N3" s="34"/>
      <c r="O3" s="34"/>
    </row>
    <row r="4" spans="1:15" ht="12">
      <c r="A4" s="11"/>
      <c r="B4" s="11"/>
      <c r="C4" s="11"/>
      <c r="D4" s="11"/>
      <c r="E4" s="11"/>
      <c r="F4" s="12"/>
      <c r="G4" s="73"/>
      <c r="H4" s="73"/>
      <c r="I4" s="73"/>
      <c r="J4" s="73"/>
      <c r="K4" s="73"/>
      <c r="L4" s="73"/>
      <c r="M4" s="73"/>
      <c r="N4" s="12"/>
      <c r="O4" s="10"/>
    </row>
    <row r="5" spans="1:10" s="15" customFormat="1" ht="12.75">
      <c r="A5" s="14"/>
      <c r="B5" s="14"/>
      <c r="C5" s="14"/>
      <c r="D5" s="14"/>
      <c r="E5" s="14"/>
      <c r="F5" s="379" t="s">
        <v>435</v>
      </c>
      <c r="G5" s="379"/>
      <c r="H5" s="379"/>
      <c r="I5" s="379"/>
      <c r="J5" s="379"/>
    </row>
    <row r="6" spans="1:10" s="15" customFormat="1" ht="12.75">
      <c r="A6" s="74" t="s">
        <v>142</v>
      </c>
      <c r="B6" s="75"/>
      <c r="C6" s="75"/>
      <c r="D6" s="75"/>
      <c r="E6" s="75"/>
      <c r="F6" s="42" t="s">
        <v>300</v>
      </c>
      <c r="G6" s="42" t="s">
        <v>301</v>
      </c>
      <c r="H6" s="42" t="s">
        <v>302</v>
      </c>
      <c r="I6" s="42" t="s">
        <v>303</v>
      </c>
      <c r="J6" s="42" t="s">
        <v>437</v>
      </c>
    </row>
    <row r="7" spans="1:10" s="15" customFormat="1" ht="12">
      <c r="A7" s="16"/>
      <c r="B7" s="16"/>
      <c r="C7" s="16"/>
      <c r="D7" s="16"/>
      <c r="E7" s="16"/>
      <c r="F7" s="16"/>
      <c r="G7" s="16"/>
      <c r="H7" s="16"/>
      <c r="I7" s="16"/>
      <c r="J7" s="16"/>
    </row>
    <row r="8" spans="6:10" ht="12">
      <c r="F8" s="9"/>
      <c r="G8" s="9"/>
      <c r="H8" s="9"/>
      <c r="I8" s="9"/>
      <c r="J8" s="10"/>
    </row>
    <row r="9" spans="6:10" ht="12">
      <c r="F9" s="9"/>
      <c r="G9" s="9"/>
      <c r="H9" s="9"/>
      <c r="I9" s="9"/>
      <c r="J9" s="9"/>
    </row>
    <row r="10" spans="2:10" ht="12">
      <c r="B10" s="70" t="s">
        <v>325</v>
      </c>
      <c r="F10" s="133" t="e">
        <f>SUM(F11:F13)</f>
        <v>#REF!</v>
      </c>
      <c r="G10" s="133" t="e">
        <f>SUM(G11:G13)</f>
        <v>#REF!</v>
      </c>
      <c r="H10" s="133" t="e">
        <f>SUM(H11:H13)</f>
        <v>#REF!</v>
      </c>
      <c r="I10" s="133">
        <f>SUM(I11:I13)</f>
        <v>2636.9802488515006</v>
      </c>
      <c r="J10" s="133" t="e">
        <f>SUM(J11:J13)</f>
        <v>#REF!</v>
      </c>
    </row>
    <row r="11" spans="3:10" ht="12">
      <c r="C11" s="70" t="s">
        <v>262</v>
      </c>
      <c r="F11" s="133" t="e">
        <v>#REF!</v>
      </c>
      <c r="G11" s="133" t="e">
        <v>#REF!</v>
      </c>
      <c r="H11" s="133" t="e">
        <v>#REF!</v>
      </c>
      <c r="I11" s="133">
        <v>871.6592913185</v>
      </c>
      <c r="J11" s="133" t="e">
        <f>SUM(F11:I11)</f>
        <v>#REF!</v>
      </c>
    </row>
    <row r="12" spans="3:10" ht="12">
      <c r="C12" s="70" t="s">
        <v>263</v>
      </c>
      <c r="F12" s="133" t="e">
        <v>#REF!</v>
      </c>
      <c r="G12" s="133" t="e">
        <v>#REF!</v>
      </c>
      <c r="H12" s="133" t="e">
        <v>#REF!</v>
      </c>
      <c r="I12" s="133">
        <v>584.85788303</v>
      </c>
      <c r="J12" s="133" t="e">
        <f>SUM(F12:I12)</f>
        <v>#REF!</v>
      </c>
    </row>
    <row r="13" spans="3:10" ht="12">
      <c r="C13" s="70" t="s">
        <v>47</v>
      </c>
      <c r="F13" s="133" t="e">
        <v>#REF!</v>
      </c>
      <c r="G13" s="133" t="e">
        <v>#REF!</v>
      </c>
      <c r="H13" s="133" t="e">
        <v>#REF!</v>
      </c>
      <c r="I13" s="133">
        <v>1180.4630745030004</v>
      </c>
      <c r="J13" s="133" t="e">
        <f>SUM(F13:I13)</f>
        <v>#REF!</v>
      </c>
    </row>
    <row r="14" spans="6:10" ht="12">
      <c r="F14" s="133"/>
      <c r="G14" s="133"/>
      <c r="H14" s="133"/>
      <c r="I14" s="133"/>
      <c r="J14" s="133"/>
    </row>
    <row r="15" spans="2:10" ht="12">
      <c r="B15" s="70" t="s">
        <v>264</v>
      </c>
      <c r="F15" s="138">
        <v>123.9</v>
      </c>
      <c r="G15" s="138">
        <v>126.5</v>
      </c>
      <c r="H15" s="138">
        <v>129.3</v>
      </c>
      <c r="I15" s="138">
        <v>140.3</v>
      </c>
      <c r="J15" s="138">
        <v>130.1</v>
      </c>
    </row>
    <row r="16" spans="6:10" ht="12">
      <c r="F16" s="133"/>
      <c r="G16" s="133"/>
      <c r="H16" s="133"/>
      <c r="I16" s="133"/>
      <c r="J16" s="133"/>
    </row>
    <row r="17" spans="2:10" ht="12">
      <c r="B17" s="70" t="s">
        <v>265</v>
      </c>
      <c r="F17" s="133">
        <f>IF(ISERROR(F27/F10/2.204622*100),,F27/F10/2.204622*100)</f>
        <v>0</v>
      </c>
      <c r="G17" s="133">
        <f>IF(ISERROR(G27/G10/2.204622*100),,G27/G10/2.204622*100)</f>
        <v>0</v>
      </c>
      <c r="H17" s="133">
        <f>IF(ISERROR(H27/H10/2.204622*100),,H27/H10/2.204622*100)</f>
        <v>0</v>
      </c>
      <c r="I17" s="133">
        <f>IF(ISERROR(I27/I10/2.204622*100),,I27/I10/2.204622*100)</f>
        <v>280.6253191433734</v>
      </c>
      <c r="J17" s="133">
        <f>IF(ISERROR(J27/J10/2.204622*100),,J27/J10/2.204622*100)</f>
        <v>0</v>
      </c>
    </row>
    <row r="18" spans="3:10" ht="12">
      <c r="C18" s="70" t="s">
        <v>262</v>
      </c>
      <c r="F18" s="133">
        <f aca="true" t="shared" si="0" ref="F18:J20">IF(ISERROR(F28/F11/2.204622*100),,F28/F11/2.204622*100)</f>
        <v>0</v>
      </c>
      <c r="G18" s="133">
        <f t="shared" si="0"/>
        <v>0</v>
      </c>
      <c r="H18" s="133">
        <f t="shared" si="0"/>
        <v>0</v>
      </c>
      <c r="I18" s="133">
        <f t="shared" si="0"/>
        <v>288.2044383807341</v>
      </c>
      <c r="J18" s="133">
        <f t="shared" si="0"/>
        <v>0</v>
      </c>
    </row>
    <row r="19" spans="3:10" ht="12">
      <c r="C19" s="70" t="s">
        <v>263</v>
      </c>
      <c r="F19" s="133">
        <f t="shared" si="0"/>
        <v>0</v>
      </c>
      <c r="G19" s="133">
        <f t="shared" si="0"/>
        <v>0</v>
      </c>
      <c r="H19" s="133">
        <f t="shared" si="0"/>
        <v>0</v>
      </c>
      <c r="I19" s="133">
        <f t="shared" si="0"/>
        <v>268.7888243326725</v>
      </c>
      <c r="J19" s="133">
        <f t="shared" si="0"/>
        <v>0</v>
      </c>
    </row>
    <row r="20" spans="3:10" ht="12">
      <c r="C20" s="70" t="s">
        <v>47</v>
      </c>
      <c r="F20" s="133">
        <f t="shared" si="0"/>
        <v>0</v>
      </c>
      <c r="G20" s="133">
        <f t="shared" si="0"/>
        <v>0</v>
      </c>
      <c r="H20" s="133">
        <f t="shared" si="0"/>
        <v>0</v>
      </c>
      <c r="I20" s="133">
        <f t="shared" si="0"/>
        <v>280.89322891628944</v>
      </c>
      <c r="J20" s="133">
        <f t="shared" si="0"/>
        <v>0</v>
      </c>
    </row>
    <row r="21" spans="6:10" ht="12">
      <c r="F21" s="133"/>
      <c r="G21" s="133"/>
      <c r="H21" s="133"/>
      <c r="I21" s="133"/>
      <c r="J21" s="133"/>
    </row>
    <row r="22" spans="2:13" ht="12">
      <c r="B22" s="70" t="s">
        <v>266</v>
      </c>
      <c r="F22" s="133">
        <f>F15-F17</f>
        <v>123.9</v>
      </c>
      <c r="G22" s="133">
        <f>G15-G17</f>
        <v>126.5</v>
      </c>
      <c r="H22" s="133">
        <f>H15-H17</f>
        <v>129.3</v>
      </c>
      <c r="I22" s="133">
        <f>I15-I17</f>
        <v>-140.3253191433734</v>
      </c>
      <c r="J22" s="133">
        <f>J15-J17</f>
        <v>130.1</v>
      </c>
      <c r="M22" s="70"/>
    </row>
    <row r="23" spans="3:10" ht="12">
      <c r="C23" s="70" t="s">
        <v>262</v>
      </c>
      <c r="F23" s="133">
        <f>F15-F18</f>
        <v>123.9</v>
      </c>
      <c r="G23" s="133">
        <f>G15-G18</f>
        <v>126.5</v>
      </c>
      <c r="H23" s="133">
        <f>H15-H18</f>
        <v>129.3</v>
      </c>
      <c r="I23" s="133">
        <f>I15-I18</f>
        <v>-147.90443838073406</v>
      </c>
      <c r="J23" s="133">
        <f>J15-J18</f>
        <v>130.1</v>
      </c>
    </row>
    <row r="24" spans="3:10" ht="12">
      <c r="C24" s="70" t="s">
        <v>263</v>
      </c>
      <c r="F24" s="133">
        <f>F15-F19</f>
        <v>123.9</v>
      </c>
      <c r="G24" s="133">
        <f>G15-G19</f>
        <v>126.5</v>
      </c>
      <c r="H24" s="133">
        <f>H15-H19</f>
        <v>129.3</v>
      </c>
      <c r="I24" s="133">
        <f>I15-I19</f>
        <v>-128.4888243326725</v>
      </c>
      <c r="J24" s="133">
        <f>J15-J19</f>
        <v>130.1</v>
      </c>
    </row>
    <row r="25" spans="3:10" ht="12">
      <c r="C25" s="70" t="s">
        <v>47</v>
      </c>
      <c r="F25" s="133">
        <f>F15-F20</f>
        <v>123.9</v>
      </c>
      <c r="G25" s="133">
        <f>G15-G20</f>
        <v>126.5</v>
      </c>
      <c r="H25" s="133">
        <f>H15-H20</f>
        <v>129.3</v>
      </c>
      <c r="I25" s="133">
        <f>I15-I20</f>
        <v>-140.59322891628943</v>
      </c>
      <c r="J25" s="133">
        <f>J15-J20</f>
        <v>130.1</v>
      </c>
    </row>
    <row r="26" spans="6:10" ht="12">
      <c r="F26" s="133"/>
      <c r="G26" s="133"/>
      <c r="H26" s="133"/>
      <c r="I26" s="133"/>
      <c r="J26" s="133"/>
    </row>
    <row r="27" spans="2:10" ht="12">
      <c r="B27" s="70" t="s">
        <v>267</v>
      </c>
      <c r="F27" s="133" t="e">
        <f>SUM(F28:F30)</f>
        <v>#REF!</v>
      </c>
      <c r="G27" s="133" t="e">
        <f>SUM(G28:G30)</f>
        <v>#REF!</v>
      </c>
      <c r="H27" s="133" t="e">
        <f>SUM(H28:H30)</f>
        <v>#REF!</v>
      </c>
      <c r="I27" s="133">
        <f>SUM(I28:I30)</f>
        <v>16314.278284245001</v>
      </c>
      <c r="J27" s="133" t="e">
        <f>SUM(J28:J30)</f>
        <v>#REF!</v>
      </c>
    </row>
    <row r="28" spans="3:10" ht="12">
      <c r="C28" s="70" t="s">
        <v>262</v>
      </c>
      <c r="F28" s="133" t="e">
        <v>#REF!</v>
      </c>
      <c r="G28" s="133" t="e">
        <v>#REF!</v>
      </c>
      <c r="H28" s="133" t="e">
        <v>#REF!</v>
      </c>
      <c r="I28" s="133">
        <v>5538.364890360001</v>
      </c>
      <c r="J28" s="133" t="e">
        <f>SUM(F28:I28)</f>
        <v>#REF!</v>
      </c>
    </row>
    <row r="29" spans="3:10" ht="12">
      <c r="C29" s="70" t="s">
        <v>263</v>
      </c>
      <c r="F29" s="133" t="e">
        <v>#REF!</v>
      </c>
      <c r="G29" s="133" t="e">
        <v>#REF!</v>
      </c>
      <c r="H29" s="133" t="e">
        <v>#REF!</v>
      </c>
      <c r="I29" s="133">
        <v>3465.737715995</v>
      </c>
      <c r="J29" s="133" t="e">
        <f>SUM(F29:I29)</f>
        <v>#REF!</v>
      </c>
    </row>
    <row r="30" spans="3:10" ht="12">
      <c r="C30" s="70" t="s">
        <v>47</v>
      </c>
      <c r="F30" s="133" t="e">
        <v>#REF!</v>
      </c>
      <c r="G30" s="133" t="e">
        <v>#REF!</v>
      </c>
      <c r="H30" s="133" t="e">
        <v>#REF!</v>
      </c>
      <c r="I30" s="133">
        <v>7310.17567789</v>
      </c>
      <c r="J30" s="133" t="e">
        <f>SUM(F30:I30)</f>
        <v>#REF!</v>
      </c>
    </row>
    <row r="31" spans="6:10" ht="12">
      <c r="F31" s="9"/>
      <c r="G31" s="9"/>
      <c r="H31" s="9"/>
      <c r="I31" s="9"/>
      <c r="J31" s="9"/>
    </row>
    <row r="32" spans="1:10" ht="12">
      <c r="A32" s="18"/>
      <c r="B32" s="18"/>
      <c r="C32" s="18"/>
      <c r="D32" s="18"/>
      <c r="E32" s="18"/>
      <c r="F32" s="19"/>
      <c r="G32" s="19"/>
      <c r="H32" s="19"/>
      <c r="I32" s="20"/>
      <c r="J32" s="19"/>
    </row>
    <row r="33" spans="1:15" ht="12">
      <c r="A33" s="21"/>
      <c r="F33" s="9"/>
      <c r="G33" s="9"/>
      <c r="H33" s="9"/>
      <c r="I33" s="9"/>
      <c r="J33" s="9"/>
      <c r="K33" s="9"/>
      <c r="L33" s="9"/>
      <c r="M33" s="9"/>
      <c r="N33" s="10"/>
      <c r="O33" s="10"/>
    </row>
    <row r="34" spans="1:13" ht="12">
      <c r="A34" s="22" t="s">
        <v>50</v>
      </c>
      <c r="B34" s="8" t="s">
        <v>51</v>
      </c>
      <c r="I34" s="23"/>
      <c r="J34" s="23"/>
      <c r="K34" s="23"/>
      <c r="L34" s="23"/>
      <c r="M34" s="23"/>
    </row>
    <row r="35" spans="1:13" ht="12">
      <c r="A35" s="21"/>
      <c r="I35" s="23"/>
      <c r="J35" s="23"/>
      <c r="K35" s="23"/>
      <c r="L35" s="23"/>
      <c r="M35" s="23"/>
    </row>
    <row r="36" ht="12">
      <c r="A36" s="21"/>
    </row>
  </sheetData>
  <mergeCells count="1">
    <mergeCell ref="F5:J5"/>
  </mergeCells>
  <printOptions horizontalCentered="1"/>
  <pageMargins left="0.68" right="0.75" top="0.32" bottom="1" header="0.82" footer="0.5118110236220472"/>
  <pageSetup fitToHeight="0" fitToWidth="0" orientation="landscape" scale="60" r:id="rId1"/>
  <rowBreaks count="1" manualBreakCount="1">
    <brk id="57" max="65535" man="1"/>
  </rowBreaks>
</worksheet>
</file>

<file path=xl/worksheets/sheet6.xml><?xml version="1.0" encoding="utf-8"?>
<worksheet xmlns="http://schemas.openxmlformats.org/spreadsheetml/2006/main" xmlns:r="http://schemas.openxmlformats.org/officeDocument/2006/relationships">
  <dimension ref="A1:L61"/>
  <sheetViews>
    <sheetView zoomScale="75" zoomScaleNormal="75" zoomScaleSheetLayoutView="75" workbookViewId="0" topLeftCell="A1">
      <selection activeCell="A1" sqref="A1"/>
    </sheetView>
  </sheetViews>
  <sheetFormatPr defaultColWidth="11.421875" defaultRowHeight="12.75"/>
  <cols>
    <col min="1" max="1" width="4.140625" style="189" customWidth="1"/>
    <col min="2" max="2" width="2.421875" style="156" customWidth="1"/>
    <col min="3" max="6" width="1.8515625" style="156" customWidth="1"/>
    <col min="7" max="7" width="50.8515625" style="156" customWidth="1"/>
    <col min="8" max="11" width="8.7109375" style="156" customWidth="1"/>
    <col min="12" max="12" width="9.7109375" style="156" customWidth="1"/>
    <col min="13" max="16384" width="11.421875" style="156" customWidth="1"/>
  </cols>
  <sheetData>
    <row r="1" spans="2:12" ht="12.75">
      <c r="B1" s="156" t="s">
        <v>705</v>
      </c>
      <c r="L1" s="189"/>
    </row>
    <row r="2" spans="1:12" s="191" customFormat="1" ht="12.75">
      <c r="A2" s="262"/>
      <c r="B2" s="154" t="s">
        <v>694</v>
      </c>
      <c r="C2" s="220"/>
      <c r="D2" s="220"/>
      <c r="E2" s="220"/>
      <c r="F2" s="220"/>
      <c r="G2" s="220"/>
      <c r="H2" s="220"/>
      <c r="I2" s="220"/>
      <c r="J2" s="220"/>
      <c r="K2" s="220"/>
      <c r="L2" s="262"/>
    </row>
    <row r="3" spans="1:12" s="191" customFormat="1" ht="12.75">
      <c r="A3" s="263"/>
      <c r="B3" s="157" t="s">
        <v>0</v>
      </c>
      <c r="C3" s="210"/>
      <c r="D3" s="210"/>
      <c r="E3" s="210"/>
      <c r="F3" s="210"/>
      <c r="G3" s="210"/>
      <c r="H3" s="210"/>
      <c r="I3" s="210"/>
      <c r="J3" s="210"/>
      <c r="K3" s="210"/>
      <c r="L3" s="263"/>
    </row>
    <row r="4" spans="1:12" s="191" customFormat="1" ht="12.75">
      <c r="A4" s="264"/>
      <c r="B4" s="265"/>
      <c r="C4" s="265"/>
      <c r="D4" s="265"/>
      <c r="E4" s="265"/>
      <c r="F4" s="265"/>
      <c r="G4" s="265"/>
      <c r="H4" s="265"/>
      <c r="I4" s="265"/>
      <c r="J4" s="265"/>
      <c r="K4" s="265"/>
      <c r="L4" s="265"/>
    </row>
    <row r="5" spans="2:12" ht="12.75">
      <c r="B5" s="198"/>
      <c r="C5" s="198"/>
      <c r="D5" s="198"/>
      <c r="E5" s="198"/>
      <c r="F5" s="198"/>
      <c r="G5" s="198"/>
      <c r="H5" s="198"/>
      <c r="I5" s="198"/>
      <c r="J5" s="198"/>
      <c r="K5" s="198"/>
      <c r="L5" s="198"/>
    </row>
    <row r="6" spans="1:12" s="39" customFormat="1" ht="12.75">
      <c r="A6" s="189"/>
      <c r="B6" s="193"/>
      <c r="C6" s="193"/>
      <c r="D6" s="193"/>
      <c r="E6" s="193"/>
      <c r="F6" s="193"/>
      <c r="G6" s="193"/>
      <c r="H6" s="266" t="s">
        <v>455</v>
      </c>
      <c r="I6" s="267"/>
      <c r="J6" s="267"/>
      <c r="K6" s="267"/>
      <c r="L6" s="268" t="s">
        <v>42</v>
      </c>
    </row>
    <row r="7" spans="1:12" s="39" customFormat="1" ht="12.75">
      <c r="A7" s="189"/>
      <c r="B7" s="39" t="s">
        <v>1</v>
      </c>
      <c r="C7" s="198"/>
      <c r="D7" s="198"/>
      <c r="E7" s="198"/>
      <c r="F7" s="198"/>
      <c r="G7" s="198"/>
      <c r="H7" s="269" t="s">
        <v>449</v>
      </c>
      <c r="I7" s="269" t="s">
        <v>348</v>
      </c>
      <c r="J7" s="269" t="s">
        <v>456</v>
      </c>
      <c r="K7" s="269" t="s">
        <v>457</v>
      </c>
      <c r="L7" s="268"/>
    </row>
    <row r="8" spans="1:12" s="39" customFormat="1" ht="12.75">
      <c r="A8" s="189"/>
      <c r="B8" s="194"/>
      <c r="C8" s="194"/>
      <c r="D8" s="194"/>
      <c r="E8" s="194"/>
      <c r="F8" s="194"/>
      <c r="G8" s="194"/>
      <c r="H8" s="194"/>
      <c r="I8" s="194"/>
      <c r="J8" s="194"/>
      <c r="K8" s="194"/>
      <c r="L8" s="194"/>
    </row>
    <row r="9" spans="2:12" ht="12.75">
      <c r="B9" s="193"/>
      <c r="C9" s="193"/>
      <c r="D9" s="193"/>
      <c r="E9" s="193"/>
      <c r="F9" s="193"/>
      <c r="G9" s="193"/>
      <c r="H9" s="193"/>
      <c r="I9" s="193"/>
      <c r="J9" s="193"/>
      <c r="K9" s="193"/>
      <c r="L9" s="198"/>
    </row>
    <row r="10" spans="11:12" ht="12.75">
      <c r="K10" s="189"/>
      <c r="L10" s="189"/>
    </row>
    <row r="11" spans="2:12" ht="12.75">
      <c r="B11" s="244" t="s">
        <v>368</v>
      </c>
      <c r="C11" s="191" t="s">
        <v>98</v>
      </c>
      <c r="H11" s="192">
        <v>9885.578363556535</v>
      </c>
      <c r="I11" s="192">
        <v>11024.813322345632</v>
      </c>
      <c r="J11" s="192">
        <v>12040.619972172633</v>
      </c>
      <c r="K11" s="221">
        <v>13262.859847296639</v>
      </c>
      <c r="L11" s="221">
        <v>46213.87150537144</v>
      </c>
    </row>
    <row r="12" spans="2:12" ht="12.75">
      <c r="B12" s="243"/>
      <c r="C12" s="191"/>
      <c r="H12" s="193"/>
      <c r="I12" s="193"/>
      <c r="J12" s="193"/>
      <c r="K12" s="198"/>
      <c r="L12" s="198"/>
    </row>
    <row r="13" spans="2:12" ht="12.75">
      <c r="B13" s="243"/>
      <c r="C13" s="191"/>
      <c r="H13" s="193"/>
      <c r="I13" s="193"/>
      <c r="J13" s="193"/>
      <c r="K13" s="198"/>
      <c r="L13" s="198"/>
    </row>
    <row r="14" spans="2:12" ht="12.75">
      <c r="B14" s="243"/>
      <c r="C14" s="156" t="s">
        <v>370</v>
      </c>
      <c r="D14" s="156" t="s">
        <v>601</v>
      </c>
      <c r="H14" s="193">
        <v>9236.808363556534</v>
      </c>
      <c r="I14" s="193">
        <v>10343.867554965631</v>
      </c>
      <c r="J14" s="193">
        <v>11282.812320142633</v>
      </c>
      <c r="K14" s="198">
        <v>12366.763871726638</v>
      </c>
      <c r="L14" s="198">
        <v>43230.25211039144</v>
      </c>
    </row>
    <row r="15" spans="2:12" ht="12.75">
      <c r="B15" s="243"/>
      <c r="H15" s="193"/>
      <c r="I15" s="193"/>
      <c r="J15" s="193"/>
      <c r="K15" s="198"/>
      <c r="L15" s="198"/>
    </row>
    <row r="16" spans="2:12" ht="12.75">
      <c r="B16" s="244"/>
      <c r="C16" s="191"/>
      <c r="D16" s="191" t="s">
        <v>458</v>
      </c>
      <c r="E16" s="191"/>
      <c r="F16" s="191"/>
      <c r="G16" s="191"/>
      <c r="H16" s="192">
        <v>2070.122009615008</v>
      </c>
      <c r="I16" s="192">
        <v>2085.786997640988</v>
      </c>
      <c r="J16" s="192">
        <v>2492.8041105143234</v>
      </c>
      <c r="K16" s="192">
        <v>2576.9369299566683</v>
      </c>
      <c r="L16" s="221">
        <v>9225.650047726987</v>
      </c>
    </row>
    <row r="17" spans="2:12" ht="12.75">
      <c r="B17" s="244"/>
      <c r="E17" s="156" t="s">
        <v>420</v>
      </c>
      <c r="H17" s="193">
        <v>790.1485689001902</v>
      </c>
      <c r="I17" s="193">
        <v>922.9684108403646</v>
      </c>
      <c r="J17" s="193">
        <v>880.2025564013729</v>
      </c>
      <c r="K17" s="198">
        <v>1059.7117132937237</v>
      </c>
      <c r="L17" s="198">
        <v>3653.0312494356513</v>
      </c>
    </row>
    <row r="18" spans="2:12" ht="12.75">
      <c r="B18" s="244"/>
      <c r="E18" s="156" t="s">
        <v>421</v>
      </c>
      <c r="H18" s="193">
        <v>656.0141768304595</v>
      </c>
      <c r="I18" s="193">
        <v>368.68308416814034</v>
      </c>
      <c r="J18" s="193">
        <v>668.3488364042765</v>
      </c>
      <c r="K18" s="198">
        <v>540.0372003911829</v>
      </c>
      <c r="L18" s="198">
        <v>2233.0832977940595</v>
      </c>
    </row>
    <row r="19" spans="2:12" ht="12.75">
      <c r="B19" s="244"/>
      <c r="E19" s="156" t="s">
        <v>422</v>
      </c>
      <c r="H19" s="193">
        <v>623.9592638843583</v>
      </c>
      <c r="I19" s="193">
        <v>794.1355026324828</v>
      </c>
      <c r="J19" s="193">
        <v>944.2527177086741</v>
      </c>
      <c r="K19" s="198">
        <v>977.1880162717615</v>
      </c>
      <c r="L19" s="198">
        <v>3339.5355004972766</v>
      </c>
    </row>
    <row r="20" spans="2:12" ht="12.75">
      <c r="B20" s="243"/>
      <c r="H20" s="193"/>
      <c r="I20" s="193"/>
      <c r="J20" s="193"/>
      <c r="K20" s="198"/>
      <c r="L20" s="198"/>
    </row>
    <row r="21" spans="2:12" ht="12.75">
      <c r="B21" s="244"/>
      <c r="C21" s="191"/>
      <c r="D21" s="191" t="s">
        <v>459</v>
      </c>
      <c r="E21" s="191"/>
      <c r="F21" s="191"/>
      <c r="G21" s="191"/>
      <c r="H21" s="192">
        <v>5629.377231899483</v>
      </c>
      <c r="I21" s="192">
        <v>6594.0719308026655</v>
      </c>
      <c r="J21" s="192">
        <v>7098.901337544657</v>
      </c>
      <c r="K21" s="221">
        <v>7633.957630254787</v>
      </c>
      <c r="L21" s="221">
        <v>26956.30813050159</v>
      </c>
    </row>
    <row r="22" spans="2:12" ht="12.75">
      <c r="B22" s="243"/>
      <c r="H22" s="193"/>
      <c r="I22" s="193"/>
      <c r="J22" s="193"/>
      <c r="K22" s="198"/>
      <c r="L22" s="198"/>
    </row>
    <row r="23" spans="2:12" ht="12.75">
      <c r="B23" s="243"/>
      <c r="E23" s="156" t="s">
        <v>43</v>
      </c>
      <c r="H23" s="193">
        <v>1855.1535026893507</v>
      </c>
      <c r="I23" s="193">
        <v>2587.921535703947</v>
      </c>
      <c r="J23" s="193">
        <v>2805.093404850665</v>
      </c>
      <c r="K23" s="198">
        <v>3137.003067748017</v>
      </c>
      <c r="L23" s="198">
        <v>10385.171510991979</v>
      </c>
    </row>
    <row r="24" spans="2:12" ht="12.75">
      <c r="B24" s="243"/>
      <c r="F24" s="156" t="s">
        <v>44</v>
      </c>
      <c r="H24" s="193">
        <v>1094.0007645599999</v>
      </c>
      <c r="I24" s="193">
        <v>1280.7477906</v>
      </c>
      <c r="J24" s="193">
        <v>1200.11949949</v>
      </c>
      <c r="K24" s="198">
        <v>1443.41031756</v>
      </c>
      <c r="L24" s="198">
        <v>5018.27837221</v>
      </c>
    </row>
    <row r="25" spans="2:12" ht="12.75">
      <c r="B25" s="243"/>
      <c r="F25" s="156" t="s">
        <v>630</v>
      </c>
      <c r="H25" s="193">
        <v>761.1527381293508</v>
      </c>
      <c r="I25" s="193">
        <v>1307.173745103947</v>
      </c>
      <c r="J25" s="193">
        <v>1604.9739053606654</v>
      </c>
      <c r="K25" s="198">
        <v>1693.5927501880174</v>
      </c>
      <c r="L25" s="198">
        <v>5366.893138781981</v>
      </c>
    </row>
    <row r="26" spans="2:12" ht="12.75">
      <c r="B26" s="243"/>
      <c r="E26" s="156" t="s">
        <v>45</v>
      </c>
      <c r="H26" s="193">
        <v>3774.223729210133</v>
      </c>
      <c r="I26" s="193">
        <v>4006.150395098718</v>
      </c>
      <c r="J26" s="193">
        <v>4293.8079326939915</v>
      </c>
      <c r="K26" s="198">
        <v>4496.954562506769</v>
      </c>
      <c r="L26" s="198">
        <v>16571.136619509613</v>
      </c>
    </row>
    <row r="27" spans="2:12" ht="12.75">
      <c r="B27" s="243"/>
      <c r="H27" s="193"/>
      <c r="I27" s="193"/>
      <c r="J27" s="193"/>
      <c r="K27" s="198"/>
      <c r="L27" s="198"/>
    </row>
    <row r="28" spans="2:12" ht="12.75">
      <c r="B28" s="244"/>
      <c r="C28" s="191"/>
      <c r="D28" s="191" t="s">
        <v>460</v>
      </c>
      <c r="E28" s="191"/>
      <c r="F28" s="191"/>
      <c r="G28" s="191"/>
      <c r="H28" s="192">
        <v>1537.3091220420433</v>
      </c>
      <c r="I28" s="192">
        <v>1664.0086265219772</v>
      </c>
      <c r="J28" s="192">
        <v>1691.1068720836543</v>
      </c>
      <c r="K28" s="221">
        <v>2155.8693115151827</v>
      </c>
      <c r="L28" s="221">
        <v>7048.293932162857</v>
      </c>
    </row>
    <row r="29" spans="2:12" ht="12.75">
      <c r="B29" s="243"/>
      <c r="H29" s="193"/>
      <c r="I29" s="193"/>
      <c r="J29" s="193"/>
      <c r="K29" s="198"/>
      <c r="L29" s="198"/>
    </row>
    <row r="30" spans="2:12" ht="12.75">
      <c r="B30" s="243"/>
      <c r="H30" s="193"/>
      <c r="I30" s="193"/>
      <c r="J30" s="193"/>
      <c r="K30" s="198"/>
      <c r="L30" s="198"/>
    </row>
    <row r="31" spans="2:12" ht="12.75">
      <c r="B31" s="243"/>
      <c r="C31" s="156" t="s">
        <v>377</v>
      </c>
      <c r="D31" s="156" t="s">
        <v>95</v>
      </c>
      <c r="H31" s="193">
        <v>648.77</v>
      </c>
      <c r="I31" s="193">
        <v>680.94576738</v>
      </c>
      <c r="J31" s="193">
        <v>757.80765203</v>
      </c>
      <c r="K31" s="198">
        <v>896.0959755700001</v>
      </c>
      <c r="L31" s="198">
        <v>2983.61939498</v>
      </c>
    </row>
    <row r="32" spans="2:12" ht="12.75">
      <c r="B32" s="243"/>
      <c r="H32" s="193"/>
      <c r="I32" s="193"/>
      <c r="J32" s="193"/>
      <c r="K32" s="198"/>
      <c r="L32" s="198"/>
    </row>
    <row r="33" spans="2:12" ht="12.75">
      <c r="B33" s="243"/>
      <c r="H33" s="193"/>
      <c r="I33" s="193"/>
      <c r="J33" s="193"/>
      <c r="K33" s="198"/>
      <c r="L33" s="198"/>
    </row>
    <row r="34" spans="2:12" ht="12.75">
      <c r="B34" s="191" t="s">
        <v>382</v>
      </c>
      <c r="C34" s="191" t="s">
        <v>631</v>
      </c>
      <c r="H34" s="192">
        <v>0</v>
      </c>
      <c r="I34" s="192">
        <v>0</v>
      </c>
      <c r="J34" s="192">
        <v>0</v>
      </c>
      <c r="K34" s="221">
        <v>0</v>
      </c>
      <c r="L34" s="221">
        <v>0</v>
      </c>
    </row>
    <row r="35" spans="2:12" ht="12.75">
      <c r="B35" s="243"/>
      <c r="H35" s="193"/>
      <c r="I35" s="193"/>
      <c r="J35" s="193"/>
      <c r="K35" s="198"/>
      <c r="L35" s="198"/>
    </row>
    <row r="36" spans="2:12" ht="12.75">
      <c r="B36" s="243"/>
      <c r="H36" s="193"/>
      <c r="I36" s="193"/>
      <c r="J36" s="193"/>
      <c r="K36" s="198"/>
      <c r="L36" s="198"/>
    </row>
    <row r="37" spans="2:12" ht="12.75">
      <c r="B37" s="244" t="s">
        <v>388</v>
      </c>
      <c r="C37" s="48" t="s">
        <v>626</v>
      </c>
      <c r="D37" s="48"/>
      <c r="H37" s="192">
        <v>15.296351</v>
      </c>
      <c r="I37" s="192">
        <v>13.750958</v>
      </c>
      <c r="J37" s="192">
        <v>15.75277</v>
      </c>
      <c r="K37" s="221">
        <v>12.8329905</v>
      </c>
      <c r="L37" s="221">
        <v>57.6330695</v>
      </c>
    </row>
    <row r="38" spans="2:12" ht="12.75">
      <c r="B38" s="243"/>
      <c r="H38" s="193"/>
      <c r="I38" s="193"/>
      <c r="J38" s="193"/>
      <c r="K38" s="198"/>
      <c r="L38" s="198"/>
    </row>
    <row r="39" spans="2:12" ht="12.75">
      <c r="B39" s="243"/>
      <c r="H39" s="193"/>
      <c r="I39" s="193"/>
      <c r="J39" s="193"/>
      <c r="K39" s="198"/>
      <c r="L39" s="198"/>
    </row>
    <row r="40" spans="1:12" s="191" customFormat="1" ht="12.75">
      <c r="A40" s="235"/>
      <c r="B40" s="244" t="s">
        <v>632</v>
      </c>
      <c r="C40" s="191" t="s">
        <v>633</v>
      </c>
      <c r="H40" s="192">
        <v>183.6076591973606</v>
      </c>
      <c r="I40" s="192">
        <v>189.73215954979946</v>
      </c>
      <c r="J40" s="192">
        <v>249.71373574263623</v>
      </c>
      <c r="K40" s="221">
        <v>230.23319483663954</v>
      </c>
      <c r="L40" s="221">
        <v>853.2867493264358</v>
      </c>
    </row>
    <row r="41" spans="2:12" ht="12.75">
      <c r="B41" s="243"/>
      <c r="D41" s="191" t="s">
        <v>634</v>
      </c>
      <c r="H41" s="192"/>
      <c r="I41" s="192"/>
      <c r="J41" s="192"/>
      <c r="K41" s="221"/>
      <c r="L41" s="221"/>
    </row>
    <row r="42" spans="2:12" ht="12" customHeight="1">
      <c r="B42" s="243"/>
      <c r="H42" s="192"/>
      <c r="I42" s="192"/>
      <c r="J42" s="192"/>
      <c r="K42" s="221"/>
      <c r="L42" s="221"/>
    </row>
    <row r="43" spans="2:12" ht="12.75">
      <c r="B43" s="243"/>
      <c r="H43" s="193"/>
      <c r="I43" s="193"/>
      <c r="J43" s="193"/>
      <c r="K43" s="198"/>
      <c r="L43" s="198"/>
    </row>
    <row r="44" spans="1:12" ht="12.75">
      <c r="A44" s="235"/>
      <c r="B44" s="244" t="s">
        <v>635</v>
      </c>
      <c r="C44" s="191" t="s">
        <v>97</v>
      </c>
      <c r="D44" s="191"/>
      <c r="E44" s="191"/>
      <c r="F44" s="191"/>
      <c r="G44" s="191"/>
      <c r="H44" s="192">
        <v>0</v>
      </c>
      <c r="I44" s="192">
        <v>0</v>
      </c>
      <c r="J44" s="192">
        <v>0</v>
      </c>
      <c r="K44" s="221">
        <v>0</v>
      </c>
      <c r="L44" s="221">
        <v>0</v>
      </c>
    </row>
    <row r="45" spans="2:12" ht="12.75">
      <c r="B45" s="243"/>
      <c r="H45" s="192"/>
      <c r="I45" s="192"/>
      <c r="J45" s="192"/>
      <c r="K45" s="221"/>
      <c r="L45" s="221"/>
    </row>
    <row r="46" spans="2:12" ht="12.75">
      <c r="B46" s="243"/>
      <c r="H46" s="192"/>
      <c r="I46" s="192"/>
      <c r="J46" s="192"/>
      <c r="K46" s="221"/>
      <c r="L46" s="221"/>
    </row>
    <row r="47" spans="2:12" ht="12.75">
      <c r="B47" s="243"/>
      <c r="H47" s="193"/>
      <c r="I47" s="193"/>
      <c r="J47" s="193"/>
      <c r="K47" s="198"/>
      <c r="L47" s="198"/>
    </row>
    <row r="48" spans="1:12" ht="12.75">
      <c r="A48" s="235"/>
      <c r="B48" s="191" t="s">
        <v>636</v>
      </c>
      <c r="C48" s="191"/>
      <c r="D48" s="191"/>
      <c r="E48" s="191"/>
      <c r="F48" s="191"/>
      <c r="G48" s="191"/>
      <c r="H48" s="192">
        <v>10084.482373753897</v>
      </c>
      <c r="I48" s="192">
        <v>11228.296439895432</v>
      </c>
      <c r="J48" s="192">
        <v>12306.086477915269</v>
      </c>
      <c r="K48" s="221">
        <v>13505.926032633277</v>
      </c>
      <c r="L48" s="221">
        <v>47124.79132419787</v>
      </c>
    </row>
    <row r="49" spans="2:12" ht="12.75">
      <c r="B49" s="193"/>
      <c r="H49" s="192"/>
      <c r="I49" s="192"/>
      <c r="J49" s="192"/>
      <c r="K49" s="221"/>
      <c r="L49" s="221"/>
    </row>
    <row r="50" spans="2:12" ht="12.75">
      <c r="B50" s="193"/>
      <c r="D50" s="156" t="s">
        <v>99</v>
      </c>
      <c r="H50" s="193">
        <v>685.8478652327121</v>
      </c>
      <c r="I50" s="193">
        <v>730.7575887798357</v>
      </c>
      <c r="J50" s="193">
        <v>815.7038167830888</v>
      </c>
      <c r="K50" s="198">
        <v>901.6085255963189</v>
      </c>
      <c r="L50" s="198">
        <v>3133.9177963919556</v>
      </c>
    </row>
    <row r="51" spans="2:12" ht="12.75">
      <c r="B51" s="193"/>
      <c r="H51" s="193"/>
      <c r="I51" s="193"/>
      <c r="J51" s="193"/>
      <c r="K51" s="198"/>
      <c r="L51" s="198"/>
    </row>
    <row r="52" spans="2:12" ht="12.75">
      <c r="B52" s="191" t="s">
        <v>461</v>
      </c>
      <c r="C52" s="191"/>
      <c r="D52" s="191"/>
      <c r="E52" s="191"/>
      <c r="F52" s="191"/>
      <c r="G52" s="191"/>
      <c r="H52" s="192">
        <v>9398.634508521185</v>
      </c>
      <c r="I52" s="192">
        <v>10497.538851115596</v>
      </c>
      <c r="J52" s="192">
        <v>11490.38266113218</v>
      </c>
      <c r="K52" s="221">
        <v>12604.317507036958</v>
      </c>
      <c r="L52" s="221">
        <v>43990.87352780592</v>
      </c>
    </row>
    <row r="53" spans="3:12" ht="12.75">
      <c r="C53" s="270" t="s">
        <v>637</v>
      </c>
      <c r="D53" s="271"/>
      <c r="E53" s="193"/>
      <c r="F53" s="193"/>
      <c r="H53" s="193">
        <v>8596.005736107058</v>
      </c>
      <c r="I53" s="193">
        <v>9658.318933270271</v>
      </c>
      <c r="J53" s="193">
        <v>10518.422383149582</v>
      </c>
      <c r="K53" s="198">
        <v>11525.94402268569</v>
      </c>
      <c r="L53" s="198">
        <v>40298.6910752126</v>
      </c>
    </row>
    <row r="54" spans="3:12" ht="12.75">
      <c r="C54" s="272"/>
      <c r="D54" s="273" t="s">
        <v>89</v>
      </c>
      <c r="E54" s="180"/>
      <c r="F54" s="180"/>
      <c r="H54" s="193">
        <v>1032.79985917</v>
      </c>
      <c r="I54" s="193">
        <v>1226.58520426</v>
      </c>
      <c r="J54" s="193">
        <v>1157.5967015299998</v>
      </c>
      <c r="K54" s="198">
        <v>1400.54959116</v>
      </c>
      <c r="L54" s="198">
        <v>4817.53135612</v>
      </c>
    </row>
    <row r="55" spans="3:12" ht="12.75">
      <c r="C55" s="272" t="s">
        <v>374</v>
      </c>
      <c r="D55" s="273"/>
      <c r="E55" s="180"/>
      <c r="F55" s="180"/>
      <c r="H55" s="193">
        <v>603.724762216767</v>
      </c>
      <c r="I55" s="193">
        <v>635.7368002955251</v>
      </c>
      <c r="J55" s="193">
        <v>706.4937722399625</v>
      </c>
      <c r="K55" s="198">
        <v>835.3072990146283</v>
      </c>
      <c r="L55" s="198">
        <v>2781.2626337668826</v>
      </c>
    </row>
    <row r="56" spans="3:12" ht="12.75">
      <c r="C56" s="274" t="s">
        <v>45</v>
      </c>
      <c r="D56" s="273"/>
      <c r="E56" s="180"/>
      <c r="F56" s="180"/>
      <c r="H56" s="193">
        <v>198.90401019736055</v>
      </c>
      <c r="I56" s="193">
        <v>203.48311754979966</v>
      </c>
      <c r="J56" s="193">
        <v>265.4665057426357</v>
      </c>
      <c r="K56" s="198">
        <v>243.06618533664016</v>
      </c>
      <c r="L56" s="198">
        <v>910.9198188264361</v>
      </c>
    </row>
    <row r="57" spans="3:12" ht="12.75">
      <c r="C57" s="274"/>
      <c r="D57" s="273"/>
      <c r="E57" s="180"/>
      <c r="F57" s="180"/>
      <c r="H57" s="193"/>
      <c r="I57" s="193"/>
      <c r="J57" s="193"/>
      <c r="K57" s="198"/>
      <c r="L57" s="198"/>
    </row>
    <row r="58" spans="2:12" ht="12.75">
      <c r="B58" s="188"/>
      <c r="C58" s="275"/>
      <c r="D58" s="276"/>
      <c r="E58" s="277"/>
      <c r="F58" s="277"/>
      <c r="G58" s="188"/>
      <c r="H58" s="188"/>
      <c r="I58" s="188"/>
      <c r="J58" s="188"/>
      <c r="K58" s="188"/>
      <c r="L58" s="188"/>
    </row>
    <row r="59" spans="2:12" ht="12.75">
      <c r="B59" s="198" t="s">
        <v>462</v>
      </c>
      <c r="C59" s="193" t="s">
        <v>638</v>
      </c>
      <c r="D59" s="193"/>
      <c r="E59" s="193"/>
      <c r="F59" s="193"/>
      <c r="G59" s="193"/>
      <c r="H59" s="189"/>
      <c r="I59" s="189"/>
      <c r="J59" s="189"/>
      <c r="K59" s="189"/>
      <c r="L59" s="189"/>
    </row>
    <row r="60" ht="12.75">
      <c r="L60" s="189"/>
    </row>
    <row r="61" ht="12.75">
      <c r="L61" s="189"/>
    </row>
  </sheetData>
  <printOptions horizontalCentered="1"/>
  <pageMargins left="0.75" right="0.54" top="0.49" bottom="1" header="0" footer="0"/>
  <pageSetup fitToHeight="0" fitToWidth="0" horizontalDpi="300" verticalDpi="300" orientation="landscape" scale="72" r:id="rId1"/>
</worksheet>
</file>

<file path=xl/worksheets/sheet7.xml><?xml version="1.0" encoding="utf-8"?>
<worksheet xmlns="http://schemas.openxmlformats.org/spreadsheetml/2006/main" xmlns:r="http://schemas.openxmlformats.org/officeDocument/2006/relationships">
  <dimension ref="A1:O28"/>
  <sheetViews>
    <sheetView zoomScale="75" zoomScaleNormal="75" zoomScaleSheetLayoutView="75" workbookViewId="0" topLeftCell="A1">
      <selection activeCell="N27" sqref="N27"/>
    </sheetView>
  </sheetViews>
  <sheetFormatPr defaultColWidth="11.421875" defaultRowHeight="12.75"/>
  <cols>
    <col min="1" max="1" width="1.28515625" style="8" customWidth="1"/>
    <col min="2" max="2" width="0.9921875" style="8" customWidth="1"/>
    <col min="3" max="3" width="1.28515625" style="8" customWidth="1"/>
    <col min="4" max="4" width="0.85546875" style="8" customWidth="1"/>
    <col min="5" max="5" width="25.421875" style="8" customWidth="1"/>
    <col min="6" max="8" width="7.00390625" style="23" customWidth="1"/>
    <col min="9" max="9" width="7.00390625" style="8" customWidth="1"/>
    <col min="10" max="10" width="9.140625" style="8" customWidth="1"/>
    <col min="11" max="16" width="7.00390625" style="8" customWidth="1"/>
    <col min="17" max="232" width="4.7109375" style="8" customWidth="1"/>
    <col min="233" max="233" width="5.8515625" style="8" customWidth="1"/>
    <col min="234" max="16384" width="4.7109375" style="8" customWidth="1"/>
  </cols>
  <sheetData>
    <row r="1" spans="2:15" s="35" customFormat="1" ht="12.75">
      <c r="B1" s="36"/>
      <c r="C1" s="36"/>
      <c r="D1" s="36"/>
      <c r="E1" s="36"/>
      <c r="F1" s="34" t="s">
        <v>439</v>
      </c>
      <c r="G1" s="34"/>
      <c r="H1" s="34"/>
      <c r="I1" s="34"/>
      <c r="J1" s="34"/>
      <c r="K1" s="34"/>
      <c r="L1" s="34"/>
      <c r="M1" s="34"/>
      <c r="N1" s="34"/>
      <c r="O1" s="34"/>
    </row>
    <row r="2" spans="1:15" s="35" customFormat="1" ht="12.75">
      <c r="A2" s="36"/>
      <c r="B2" s="36"/>
      <c r="C2" s="36"/>
      <c r="D2" s="36"/>
      <c r="E2" s="36"/>
      <c r="F2" s="34" t="s">
        <v>49</v>
      </c>
      <c r="G2" s="34"/>
      <c r="H2" s="34"/>
      <c r="I2" s="34"/>
      <c r="J2" s="34"/>
      <c r="K2" s="34"/>
      <c r="L2" s="34"/>
      <c r="M2" s="34"/>
      <c r="N2" s="34"/>
      <c r="O2" s="34"/>
    </row>
    <row r="3" spans="1:15" s="35" customFormat="1" ht="12.75">
      <c r="A3" s="36"/>
      <c r="B3" s="36"/>
      <c r="C3" s="36"/>
      <c r="D3" s="36"/>
      <c r="E3" s="36"/>
      <c r="F3" s="34"/>
      <c r="G3" s="34"/>
      <c r="H3" s="34"/>
      <c r="I3" s="34"/>
      <c r="J3" s="34"/>
      <c r="K3" s="34"/>
      <c r="L3" s="34"/>
      <c r="M3" s="34"/>
      <c r="N3" s="34"/>
      <c r="O3" s="34"/>
    </row>
    <row r="4" spans="1:15" ht="12">
      <c r="A4" s="11"/>
      <c r="B4" s="11"/>
      <c r="C4" s="11"/>
      <c r="D4" s="11"/>
      <c r="E4" s="11"/>
      <c r="F4" s="12"/>
      <c r="G4" s="13"/>
      <c r="H4" s="13"/>
      <c r="I4" s="13"/>
      <c r="J4" s="13"/>
      <c r="K4" s="13"/>
      <c r="L4" s="13"/>
      <c r="M4" s="13"/>
      <c r="N4" s="12"/>
      <c r="O4" s="10"/>
    </row>
    <row r="5" spans="1:10" s="15" customFormat="1" ht="12.75">
      <c r="A5" s="14"/>
      <c r="B5" s="14"/>
      <c r="C5" s="14"/>
      <c r="D5" s="14"/>
      <c r="E5" s="14"/>
      <c r="F5" s="379" t="s">
        <v>435</v>
      </c>
      <c r="G5" s="379"/>
      <c r="H5" s="379"/>
      <c r="I5" s="379"/>
      <c r="J5" s="379"/>
    </row>
    <row r="6" spans="1:10" s="15" customFormat="1" ht="12.75">
      <c r="A6" s="74" t="s">
        <v>142</v>
      </c>
      <c r="B6" s="75"/>
      <c r="C6" s="75"/>
      <c r="D6" s="75"/>
      <c r="E6" s="75"/>
      <c r="F6" s="42" t="s">
        <v>300</v>
      </c>
      <c r="G6" s="42" t="s">
        <v>301</v>
      </c>
      <c r="H6" s="42" t="s">
        <v>302</v>
      </c>
      <c r="I6" s="42" t="s">
        <v>303</v>
      </c>
      <c r="J6" s="42" t="s">
        <v>437</v>
      </c>
    </row>
    <row r="7" spans="1:10" s="15" customFormat="1" ht="12">
      <c r="A7" s="16"/>
      <c r="B7" s="16"/>
      <c r="C7" s="16"/>
      <c r="D7" s="16"/>
      <c r="E7" s="16"/>
      <c r="F7" s="16"/>
      <c r="G7" s="16"/>
      <c r="H7" s="16"/>
      <c r="I7" s="16"/>
      <c r="J7" s="16"/>
    </row>
    <row r="8" spans="6:10" ht="12">
      <c r="F8" s="9"/>
      <c r="G8" s="9"/>
      <c r="H8" s="9"/>
      <c r="I8" s="9"/>
      <c r="J8" s="10"/>
    </row>
    <row r="9" spans="6:10" ht="12">
      <c r="F9" s="9"/>
      <c r="G9" s="9"/>
      <c r="H9" s="9"/>
      <c r="I9" s="9"/>
      <c r="J9" s="9"/>
    </row>
    <row r="10" spans="2:10" ht="12">
      <c r="B10" s="70" t="s">
        <v>268</v>
      </c>
      <c r="F10" s="133" t="e">
        <v>#REF!</v>
      </c>
      <c r="G10" s="133">
        <v>1094.0007645599999</v>
      </c>
      <c r="H10" s="133">
        <v>3924.2776076500004</v>
      </c>
      <c r="I10" s="133">
        <v>5018.27837221</v>
      </c>
      <c r="J10" s="133" t="e">
        <f>SUM(F10:I10)</f>
        <v>#REF!</v>
      </c>
    </row>
    <row r="11" spans="6:10" ht="12">
      <c r="F11" s="133"/>
      <c r="G11" s="133"/>
      <c r="H11" s="133"/>
      <c r="I11" s="133"/>
      <c r="J11" s="133"/>
    </row>
    <row r="12" spans="2:10" ht="12">
      <c r="B12" s="70" t="s">
        <v>322</v>
      </c>
      <c r="F12" s="133" t="e">
        <v>#REF!</v>
      </c>
      <c r="G12" s="133">
        <v>1032.79985917</v>
      </c>
      <c r="H12" s="133">
        <v>3784.73149695</v>
      </c>
      <c r="I12" s="133">
        <v>4817.53135612</v>
      </c>
      <c r="J12" s="133" t="e">
        <f>SUM(F12:I12)</f>
        <v>#REF!</v>
      </c>
    </row>
    <row r="13" spans="6:10" ht="12">
      <c r="F13" s="133"/>
      <c r="G13" s="133"/>
      <c r="H13" s="133"/>
      <c r="I13" s="133"/>
      <c r="J13" s="133"/>
    </row>
    <row r="14" spans="2:10" ht="12">
      <c r="B14" s="70" t="s">
        <v>269</v>
      </c>
      <c r="F14" s="133" t="e">
        <v>#REF!</v>
      </c>
      <c r="G14" s="133">
        <v>19231.886865693166</v>
      </c>
      <c r="H14" s="133">
        <v>51171.72247317453</v>
      </c>
      <c r="I14" s="133">
        <v>70403.6093388677</v>
      </c>
      <c r="J14" s="133" t="e">
        <f>SUM(F14:I14)</f>
        <v>#REF!</v>
      </c>
    </row>
    <row r="15" spans="6:10" ht="12">
      <c r="F15" s="133"/>
      <c r="G15" s="133"/>
      <c r="H15" s="133"/>
      <c r="I15" s="133"/>
      <c r="J15" s="134"/>
    </row>
    <row r="16" spans="2:10" ht="12">
      <c r="B16" s="70" t="s">
        <v>270</v>
      </c>
      <c r="F16" s="133"/>
      <c r="G16" s="133"/>
      <c r="H16" s="133"/>
      <c r="I16" s="133"/>
      <c r="J16" s="133"/>
    </row>
    <row r="17" spans="6:10" ht="12">
      <c r="F17" s="133"/>
      <c r="G17" s="133"/>
      <c r="H17" s="133"/>
      <c r="I17" s="133"/>
      <c r="J17" s="134"/>
    </row>
    <row r="18" spans="2:10" ht="12">
      <c r="B18" s="70" t="s">
        <v>271</v>
      </c>
      <c r="F18" s="133">
        <f>IF(ISERROR(F10/F$14*1000),,F10/F$14*1000)</f>
        <v>0</v>
      </c>
      <c r="G18" s="133">
        <f>IF(ISERROR(G10/G$14*1000),,G10/G$14*1000)</f>
        <v>56.88473378613385</v>
      </c>
      <c r="H18" s="133">
        <f>IF(ISERROR(H10/H$14*1000),,H10/H$14*1000)</f>
        <v>76.68840167940805</v>
      </c>
      <c r="I18" s="133">
        <f>IF(ISERROR(I10/I$14*1000),,I10/I$14*1000)</f>
        <v>71.27870885221166</v>
      </c>
      <c r="J18" s="133">
        <f>IF(ISERROR(J10/J$14*1000),,J10/J$14*1000)</f>
        <v>0</v>
      </c>
    </row>
    <row r="19" spans="3:10" ht="12">
      <c r="C19" s="70"/>
      <c r="F19" s="133"/>
      <c r="G19" s="133"/>
      <c r="H19" s="133"/>
      <c r="I19" s="133"/>
      <c r="J19" s="133"/>
    </row>
    <row r="20" spans="2:10" ht="12">
      <c r="B20" s="70" t="s">
        <v>272</v>
      </c>
      <c r="F20" s="133">
        <f>IF(ISERROR(F12/F$14*1000),,F12/F$14*1000)</f>
        <v>0</v>
      </c>
      <c r="G20" s="133">
        <f>IF(ISERROR(G12/G$14*1000),,G12/G$14*1000)</f>
        <v>53.70247164943351</v>
      </c>
      <c r="H20" s="133">
        <f>IF(ISERROR(H12/H$14*1000),,H12/H$14*1000)</f>
        <v>73.96138558622975</v>
      </c>
      <c r="I20" s="133">
        <f>IF(ISERROR(I12/I$14*1000),,I12/I$14*1000)</f>
        <v>68.42733492443813</v>
      </c>
      <c r="J20" s="133">
        <f>IF(ISERROR(J12/J$14*1000),,J12/J$14*1000)</f>
        <v>0</v>
      </c>
    </row>
    <row r="21" spans="3:10" ht="12">
      <c r="C21" s="70"/>
      <c r="F21" s="9"/>
      <c r="G21" s="9"/>
      <c r="H21" s="9"/>
      <c r="I21" s="9"/>
      <c r="J21" s="17"/>
    </row>
    <row r="22" spans="6:10" ht="12">
      <c r="F22" s="9"/>
      <c r="G22" s="9"/>
      <c r="H22" s="9"/>
      <c r="I22" s="9"/>
      <c r="J22" s="17"/>
    </row>
    <row r="23" spans="6:10" ht="12">
      <c r="F23" s="9"/>
      <c r="G23" s="9"/>
      <c r="H23" s="9"/>
      <c r="I23" s="9"/>
      <c r="J23" s="9"/>
    </row>
    <row r="24" spans="1:10" ht="12">
      <c r="A24" s="18"/>
      <c r="B24" s="18"/>
      <c r="C24" s="18"/>
      <c r="D24" s="18"/>
      <c r="E24" s="18"/>
      <c r="F24" s="19"/>
      <c r="G24" s="19"/>
      <c r="H24" s="19"/>
      <c r="I24" s="20"/>
      <c r="J24" s="20"/>
    </row>
    <row r="25" spans="1:15" ht="12">
      <c r="A25" s="21"/>
      <c r="F25" s="9"/>
      <c r="G25" s="9"/>
      <c r="H25" s="9"/>
      <c r="I25" s="9"/>
      <c r="J25" s="9"/>
      <c r="K25" s="9"/>
      <c r="L25" s="9"/>
      <c r="M25" s="9"/>
      <c r="N25" s="10"/>
      <c r="O25" s="10"/>
    </row>
    <row r="26" spans="1:13" ht="12">
      <c r="A26" s="22" t="s">
        <v>50</v>
      </c>
      <c r="B26" s="8" t="s">
        <v>51</v>
      </c>
      <c r="I26" s="23"/>
      <c r="J26" s="23"/>
      <c r="K26" s="23"/>
      <c r="L26" s="23"/>
      <c r="M26" s="23"/>
    </row>
    <row r="27" spans="1:13" ht="12">
      <c r="A27" s="21"/>
      <c r="I27" s="23"/>
      <c r="J27" s="23"/>
      <c r="K27" s="23"/>
      <c r="L27" s="23"/>
      <c r="M27" s="23"/>
    </row>
    <row r="28" ht="12">
      <c r="A28" s="21"/>
    </row>
  </sheetData>
  <mergeCells count="1">
    <mergeCell ref="F5:J5"/>
  </mergeCells>
  <printOptions horizontalCentered="1"/>
  <pageMargins left="0.68" right="0.75" top="0.32" bottom="1" header="0.82" footer="0.5118110236220472"/>
  <pageSetup fitToHeight="0" fitToWidth="0" orientation="landscape" scale="60" r:id="rId1"/>
  <rowBreaks count="1" manualBreakCount="1">
    <brk id="57" max="65535" man="1"/>
  </rowBreaks>
</worksheet>
</file>

<file path=xl/worksheets/sheet8.xml><?xml version="1.0" encoding="utf-8"?>
<worksheet xmlns="http://schemas.openxmlformats.org/spreadsheetml/2006/main" xmlns:r="http://schemas.openxmlformats.org/officeDocument/2006/relationships">
  <dimension ref="A1:AX74"/>
  <sheetViews>
    <sheetView view="pageBreakPreview" zoomScale="75" zoomScaleNormal="75" zoomScaleSheetLayoutView="75" workbookViewId="0" topLeftCell="A2">
      <selection activeCell="N27" sqref="N27"/>
    </sheetView>
  </sheetViews>
  <sheetFormatPr defaultColWidth="11.421875" defaultRowHeight="12.75"/>
  <cols>
    <col min="1" max="2" width="0.9921875" style="0" customWidth="1"/>
    <col min="3" max="3" width="1.28515625" style="0" customWidth="1"/>
    <col min="4" max="4" width="1.1484375" style="0" customWidth="1"/>
    <col min="5" max="5" width="9.421875" style="0" customWidth="1"/>
    <col min="6" max="6" width="13.140625" style="0" customWidth="1"/>
    <col min="7" max="7" width="7.28125" style="0" customWidth="1"/>
    <col min="8" max="8" width="8.140625" style="0" customWidth="1"/>
    <col min="9" max="9" width="5.8515625" style="0" customWidth="1"/>
    <col min="10" max="10" width="8.7109375" style="0" customWidth="1"/>
    <col min="11" max="11" width="6.421875" style="0" customWidth="1"/>
    <col min="12" max="12" width="5.57421875" style="0" customWidth="1"/>
    <col min="13" max="13" width="8.140625" style="0" customWidth="1"/>
    <col min="14" max="14" width="6.28125" style="0" customWidth="1"/>
    <col min="15" max="15" width="5.421875" style="0" customWidth="1"/>
    <col min="16" max="16" width="7.57421875" style="0" customWidth="1"/>
    <col min="17" max="17" width="6.57421875" style="0" customWidth="1"/>
    <col min="18" max="18" width="5.421875" style="0" customWidth="1"/>
    <col min="19" max="19" width="7.28125" style="0" customWidth="1"/>
    <col min="20" max="21" width="5.421875" style="0" customWidth="1"/>
    <col min="22" max="22" width="5.8515625" style="0" customWidth="1"/>
    <col min="23" max="23" width="6.57421875" style="0" customWidth="1"/>
    <col min="24" max="24" width="5.421875" style="0" customWidth="1"/>
    <col min="25" max="26" width="5.57421875" style="0" customWidth="1"/>
    <col min="27" max="27" width="5.28125" style="0" customWidth="1"/>
    <col min="28" max="28" width="6.00390625" style="0" customWidth="1"/>
    <col min="29" max="29" width="6.7109375" style="0" customWidth="1"/>
    <col min="30" max="30" width="6.140625" style="0" customWidth="1"/>
    <col min="31" max="31" width="4.7109375" style="0" customWidth="1"/>
    <col min="32" max="32" width="6.140625" style="0" customWidth="1"/>
    <col min="33" max="33" width="5.28125" style="0" customWidth="1"/>
    <col min="34" max="34" width="4.7109375" style="0" customWidth="1"/>
    <col min="35" max="35" width="5.57421875" style="0" customWidth="1"/>
    <col min="36" max="36" width="5.421875" style="0" customWidth="1"/>
    <col min="37" max="39" width="12.57421875" style="0" customWidth="1"/>
    <col min="40" max="43" width="10.421875" style="0" bestFit="1" customWidth="1"/>
  </cols>
  <sheetData>
    <row r="1" spans="2:36" ht="15.75">
      <c r="B1" s="67"/>
      <c r="C1" s="68"/>
      <c r="D1" s="67"/>
      <c r="E1" s="69"/>
      <c r="F1" s="67"/>
      <c r="H1" s="33"/>
      <c r="I1" s="33"/>
      <c r="J1" s="33"/>
      <c r="K1" s="33"/>
      <c r="L1" s="33"/>
      <c r="M1" s="33"/>
      <c r="N1" s="33"/>
      <c r="O1" s="33"/>
      <c r="P1" s="33"/>
      <c r="Q1" s="33"/>
      <c r="R1" s="33"/>
      <c r="S1" s="33"/>
      <c r="T1" s="33"/>
      <c r="U1" s="33"/>
      <c r="V1" s="33"/>
      <c r="W1" s="33"/>
      <c r="X1" s="33"/>
      <c r="Y1" s="33"/>
      <c r="Z1" s="33"/>
      <c r="AA1" s="33"/>
      <c r="AB1" s="33"/>
      <c r="AC1" s="33"/>
      <c r="AD1" s="33"/>
      <c r="AE1" s="27"/>
      <c r="AF1" s="27"/>
      <c r="AG1" s="27"/>
      <c r="AH1" s="27"/>
      <c r="AI1" s="27"/>
      <c r="AJ1" s="27"/>
    </row>
    <row r="2" spans="2:36" ht="12.75">
      <c r="B2" s="380" t="s">
        <v>323</v>
      </c>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row>
    <row r="3" spans="2:41" ht="12.75">
      <c r="B3" s="375" t="s">
        <v>326</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3"/>
      <c r="AL3" s="33"/>
      <c r="AM3" s="33"/>
      <c r="AN3" s="33"/>
      <c r="AO3" s="33"/>
    </row>
    <row r="4" spans="2:36" s="3" customFormat="1" ht="12.75">
      <c r="B4" s="32"/>
      <c r="C4" s="32"/>
      <c r="D4" s="32"/>
      <c r="E4" s="32"/>
      <c r="F4" s="32"/>
      <c r="G4" s="32"/>
      <c r="H4" s="32"/>
      <c r="I4" s="32"/>
      <c r="J4" s="32"/>
      <c r="K4" s="32"/>
      <c r="L4" s="32"/>
      <c r="M4" s="30"/>
      <c r="N4" s="30"/>
      <c r="O4" s="30"/>
      <c r="P4" s="30"/>
      <c r="Q4" s="30"/>
      <c r="R4" s="30"/>
      <c r="S4" s="32"/>
      <c r="T4" s="32"/>
      <c r="U4" s="32"/>
      <c r="V4" s="32"/>
      <c r="W4" s="32"/>
      <c r="X4" s="32"/>
      <c r="Y4" s="32"/>
      <c r="Z4" s="32"/>
      <c r="AA4" s="32"/>
      <c r="AB4" s="32"/>
      <c r="AC4" s="32"/>
      <c r="AD4" s="32"/>
      <c r="AE4" s="32"/>
      <c r="AF4" s="32"/>
      <c r="AG4" s="32"/>
      <c r="AH4" s="30"/>
      <c r="AI4" s="30"/>
      <c r="AJ4" s="30"/>
    </row>
    <row r="5" spans="2:21" s="28" customFormat="1" ht="12.75">
      <c r="B5" s="66"/>
      <c r="C5" s="66"/>
      <c r="D5" s="66"/>
      <c r="E5" s="66"/>
      <c r="F5" s="66"/>
      <c r="G5" s="381" t="s">
        <v>435</v>
      </c>
      <c r="H5" s="382"/>
      <c r="I5" s="382"/>
      <c r="J5" s="382"/>
      <c r="K5" s="382"/>
      <c r="L5" s="382"/>
      <c r="M5" s="382"/>
      <c r="N5" s="382"/>
      <c r="O5" s="382"/>
      <c r="P5" s="382"/>
      <c r="Q5" s="382"/>
      <c r="R5" s="382"/>
      <c r="S5" s="382"/>
      <c r="T5" s="382"/>
      <c r="U5" s="383"/>
    </row>
    <row r="6" spans="2:21" s="28" customFormat="1" ht="12.75">
      <c r="B6" s="80"/>
      <c r="C6" s="80"/>
      <c r="D6" s="80"/>
      <c r="E6" s="80"/>
      <c r="F6" s="80"/>
      <c r="G6" s="384" t="s">
        <v>295</v>
      </c>
      <c r="H6" s="385"/>
      <c r="I6" s="385"/>
      <c r="J6" s="385" t="s">
        <v>296</v>
      </c>
      <c r="K6" s="385"/>
      <c r="L6" s="385"/>
      <c r="M6" s="385" t="s">
        <v>297</v>
      </c>
      <c r="N6" s="385"/>
      <c r="O6" s="385"/>
      <c r="P6" s="385" t="s">
        <v>298</v>
      </c>
      <c r="Q6" s="385"/>
      <c r="R6" s="385"/>
      <c r="S6" s="385" t="s">
        <v>436</v>
      </c>
      <c r="T6" s="385"/>
      <c r="U6" s="386"/>
    </row>
    <row r="7" spans="2:21" s="28" customFormat="1" ht="12.75">
      <c r="B7" s="81" t="s">
        <v>142</v>
      </c>
      <c r="C7" s="80"/>
      <c r="D7" s="80"/>
      <c r="E7" s="80"/>
      <c r="F7" s="80"/>
      <c r="G7" s="80" t="s">
        <v>83</v>
      </c>
      <c r="H7" s="80" t="s">
        <v>84</v>
      </c>
      <c r="I7" s="80" t="s">
        <v>85</v>
      </c>
      <c r="J7" s="80" t="s">
        <v>83</v>
      </c>
      <c r="K7" s="80" t="s">
        <v>84</v>
      </c>
      <c r="L7" s="80" t="s">
        <v>85</v>
      </c>
      <c r="M7" s="80" t="s">
        <v>83</v>
      </c>
      <c r="N7" s="80" t="s">
        <v>84</v>
      </c>
      <c r="O7" s="80" t="s">
        <v>85</v>
      </c>
      <c r="P7" s="80" t="s">
        <v>83</v>
      </c>
      <c r="Q7" s="80" t="s">
        <v>84</v>
      </c>
      <c r="R7" s="80" t="s">
        <v>85</v>
      </c>
      <c r="S7" s="148" t="s">
        <v>83</v>
      </c>
      <c r="T7" s="149" t="s">
        <v>84</v>
      </c>
      <c r="U7" s="150" t="s">
        <v>85</v>
      </c>
    </row>
    <row r="8" spans="2:21" s="28" customFormat="1" ht="12.75">
      <c r="B8" s="80"/>
      <c r="C8" s="80"/>
      <c r="D8" s="80"/>
      <c r="E8" s="80"/>
      <c r="F8" s="80"/>
      <c r="G8" s="84"/>
      <c r="H8" s="84"/>
      <c r="I8" s="84"/>
      <c r="J8" s="80"/>
      <c r="K8" s="80"/>
      <c r="L8" s="80"/>
      <c r="M8" s="80"/>
      <c r="N8" s="80"/>
      <c r="O8" s="80"/>
      <c r="P8" s="80"/>
      <c r="Q8" s="80"/>
      <c r="R8" s="80"/>
      <c r="S8" s="112"/>
      <c r="T8" s="80"/>
      <c r="U8" s="113"/>
    </row>
    <row r="9" spans="1:34" s="3" customFormat="1" ht="12.75">
      <c r="A9" s="110"/>
      <c r="B9" s="115" t="s">
        <v>138</v>
      </c>
      <c r="C9" s="115"/>
      <c r="D9" s="115"/>
      <c r="E9" s="115"/>
      <c r="F9" s="115"/>
      <c r="G9" s="142" t="e">
        <v>#REF!</v>
      </c>
      <c r="H9" s="143" t="e">
        <v>#REF!</v>
      </c>
      <c r="I9" s="143" t="e">
        <v>#REF!</v>
      </c>
      <c r="J9" s="142">
        <v>0</v>
      </c>
      <c r="K9" s="143">
        <v>0</v>
      </c>
      <c r="L9" s="144">
        <v>0</v>
      </c>
      <c r="M9" s="143">
        <v>0</v>
      </c>
      <c r="N9" s="143">
        <v>0</v>
      </c>
      <c r="O9" s="144">
        <v>0</v>
      </c>
      <c r="P9" s="143">
        <v>0</v>
      </c>
      <c r="Q9" s="143">
        <v>0</v>
      </c>
      <c r="R9" s="143">
        <v>0</v>
      </c>
      <c r="S9" s="142">
        <v>0</v>
      </c>
      <c r="T9" s="143">
        <v>0</v>
      </c>
      <c r="U9" s="144">
        <v>0</v>
      </c>
      <c r="W9" s="105"/>
      <c r="X9" s="105"/>
      <c r="Y9" s="105"/>
      <c r="Z9" s="105"/>
      <c r="AA9" s="105"/>
      <c r="AB9" s="105"/>
      <c r="AC9" s="105"/>
      <c r="AD9" s="105"/>
      <c r="AE9" s="105"/>
      <c r="AF9" s="105"/>
      <c r="AG9" s="105"/>
      <c r="AH9" s="105"/>
    </row>
    <row r="10" spans="1:34" s="3" customFormat="1" ht="12.75">
      <c r="A10" s="114"/>
      <c r="B10" s="83"/>
      <c r="C10" s="83" t="s">
        <v>98</v>
      </c>
      <c r="D10" s="83"/>
      <c r="E10" s="83"/>
      <c r="F10" s="83"/>
      <c r="G10" s="145" t="e">
        <v>#REF!</v>
      </c>
      <c r="H10" s="84" t="e">
        <v>#REF!</v>
      </c>
      <c r="I10" s="84" t="e">
        <v>#REF!</v>
      </c>
      <c r="J10" s="145">
        <v>0.1651325609798704</v>
      </c>
      <c r="K10" s="84">
        <v>4.781262293331466</v>
      </c>
      <c r="L10" s="146">
        <v>4.954290275183482</v>
      </c>
      <c r="M10" s="84">
        <v>0</v>
      </c>
      <c r="N10" s="84">
        <v>0</v>
      </c>
      <c r="O10" s="146">
        <v>0</v>
      </c>
      <c r="P10" s="84">
        <v>0</v>
      </c>
      <c r="Q10" s="84">
        <v>0</v>
      </c>
      <c r="R10" s="84">
        <v>0</v>
      </c>
      <c r="S10" s="145">
        <v>0</v>
      </c>
      <c r="T10" s="84">
        <v>0</v>
      </c>
      <c r="U10" s="146">
        <v>0</v>
      </c>
      <c r="W10" s="105"/>
      <c r="X10" s="105"/>
      <c r="Y10" s="105"/>
      <c r="Z10" s="105"/>
      <c r="AA10" s="105"/>
      <c r="AB10" s="105"/>
      <c r="AC10" s="105"/>
      <c r="AD10" s="105"/>
      <c r="AE10" s="105"/>
      <c r="AF10" s="105"/>
      <c r="AG10" s="105"/>
      <c r="AH10" s="105"/>
    </row>
    <row r="11" spans="1:34" s="3" customFormat="1" ht="12.75">
      <c r="A11" s="114"/>
      <c r="B11" s="83"/>
      <c r="C11" s="83"/>
      <c r="D11" s="83" t="s">
        <v>139</v>
      </c>
      <c r="E11" s="83"/>
      <c r="F11" s="83"/>
      <c r="G11" s="145" t="e">
        <v>#REF!</v>
      </c>
      <c r="H11" s="84" t="e">
        <v>#REF!</v>
      </c>
      <c r="I11" s="84" t="e">
        <v>#REF!</v>
      </c>
      <c r="J11" s="145">
        <v>0.25247049668762145</v>
      </c>
      <c r="K11" s="84">
        <v>4.769948856209737</v>
      </c>
      <c r="L11" s="146">
        <v>5.034462066466389</v>
      </c>
      <c r="M11" s="84">
        <v>0</v>
      </c>
      <c r="N11" s="84">
        <v>0</v>
      </c>
      <c r="O11" s="146">
        <v>0</v>
      </c>
      <c r="P11" s="84">
        <v>0</v>
      </c>
      <c r="Q11" s="84">
        <v>0</v>
      </c>
      <c r="R11" s="84">
        <v>0</v>
      </c>
      <c r="S11" s="145">
        <v>0</v>
      </c>
      <c r="T11" s="84">
        <v>0</v>
      </c>
      <c r="U11" s="146">
        <v>0</v>
      </c>
      <c r="W11" s="105"/>
      <c r="X11" s="105"/>
      <c r="Y11" s="105"/>
      <c r="Z11" s="105"/>
      <c r="AA11" s="105"/>
      <c r="AB11" s="105"/>
      <c r="AC11" s="105"/>
      <c r="AD11" s="105"/>
      <c r="AE11" s="105"/>
      <c r="AF11" s="105"/>
      <c r="AG11" s="105"/>
      <c r="AH11" s="105"/>
    </row>
    <row r="12" spans="1:34" s="3" customFormat="1" ht="12.75">
      <c r="A12" s="114"/>
      <c r="B12" s="83"/>
      <c r="C12" s="83"/>
      <c r="D12" s="83"/>
      <c r="E12" s="135" t="s">
        <v>427</v>
      </c>
      <c r="F12" s="83"/>
      <c r="G12" s="145" t="e">
        <v>#REF!</v>
      </c>
      <c r="H12" s="84" t="e">
        <v>#REF!</v>
      </c>
      <c r="I12" s="84" t="e">
        <v>#REF!</v>
      </c>
      <c r="J12" s="145">
        <v>-0.29885818817123777</v>
      </c>
      <c r="K12" s="84">
        <v>4.892192780428957</v>
      </c>
      <c r="L12" s="146">
        <v>4.578713873552289</v>
      </c>
      <c r="M12" s="84">
        <v>0</v>
      </c>
      <c r="N12" s="84">
        <v>0</v>
      </c>
      <c r="O12" s="146">
        <v>0</v>
      </c>
      <c r="P12" s="84">
        <v>0</v>
      </c>
      <c r="Q12" s="84">
        <v>0</v>
      </c>
      <c r="R12" s="84">
        <v>0</v>
      </c>
      <c r="S12" s="145">
        <v>0</v>
      </c>
      <c r="T12" s="84">
        <v>0</v>
      </c>
      <c r="U12" s="146">
        <v>0</v>
      </c>
      <c r="W12" s="105"/>
      <c r="X12" s="105"/>
      <c r="Y12" s="105"/>
      <c r="Z12" s="105"/>
      <c r="AA12" s="105"/>
      <c r="AB12" s="105"/>
      <c r="AC12" s="105"/>
      <c r="AD12" s="105"/>
      <c r="AE12" s="105"/>
      <c r="AF12" s="105"/>
      <c r="AG12" s="105"/>
      <c r="AH12" s="105"/>
    </row>
    <row r="13" spans="1:34" s="3" customFormat="1" ht="12.75">
      <c r="A13" s="114"/>
      <c r="B13" s="83"/>
      <c r="C13" s="83"/>
      <c r="D13" s="83"/>
      <c r="E13" s="127" t="s">
        <v>430</v>
      </c>
      <c r="F13" s="83"/>
      <c r="G13" s="145" t="e">
        <v>#REF!</v>
      </c>
      <c r="H13" s="84" t="e">
        <v>#REF!</v>
      </c>
      <c r="I13" s="84" t="e">
        <v>#REF!</v>
      </c>
      <c r="J13" s="145">
        <v>-1.8577953109839314</v>
      </c>
      <c r="K13" s="84">
        <v>5.158429610387373</v>
      </c>
      <c r="L13" s="146">
        <v>3.2048012359812645</v>
      </c>
      <c r="M13" s="84">
        <v>0</v>
      </c>
      <c r="N13" s="84">
        <v>0</v>
      </c>
      <c r="O13" s="146">
        <v>0</v>
      </c>
      <c r="P13" s="84">
        <v>0</v>
      </c>
      <c r="Q13" s="84">
        <v>0</v>
      </c>
      <c r="R13" s="84">
        <v>0</v>
      </c>
      <c r="S13" s="145">
        <v>0</v>
      </c>
      <c r="T13" s="84">
        <v>0</v>
      </c>
      <c r="U13" s="146">
        <v>0</v>
      </c>
      <c r="W13" s="105"/>
      <c r="X13" s="105"/>
      <c r="Y13" s="105"/>
      <c r="Z13" s="105"/>
      <c r="AA13" s="105"/>
      <c r="AB13" s="105"/>
      <c r="AC13" s="105"/>
      <c r="AD13" s="105"/>
      <c r="AE13" s="105"/>
      <c r="AF13" s="105"/>
      <c r="AG13" s="105"/>
      <c r="AH13" s="105"/>
    </row>
    <row r="14" spans="1:34" s="3" customFormat="1" ht="12.75">
      <c r="A14" s="114"/>
      <c r="B14" s="83"/>
      <c r="C14" s="83"/>
      <c r="D14" s="83"/>
      <c r="E14" s="3" t="s">
        <v>428</v>
      </c>
      <c r="F14" s="83"/>
      <c r="G14" s="145" t="e">
        <v>#REF!</v>
      </c>
      <c r="H14" s="84" t="e">
        <v>#REF!</v>
      </c>
      <c r="I14" s="84" t="e">
        <v>#REF!</v>
      </c>
      <c r="J14" s="145">
        <v>-2.0168137868010234</v>
      </c>
      <c r="K14" s="84">
        <v>2.6906194896202607</v>
      </c>
      <c r="L14" s="146">
        <v>0.6195409180022295</v>
      </c>
      <c r="M14" s="84">
        <v>0</v>
      </c>
      <c r="N14" s="84">
        <v>0</v>
      </c>
      <c r="O14" s="146">
        <v>0</v>
      </c>
      <c r="P14" s="84">
        <v>0</v>
      </c>
      <c r="Q14" s="84">
        <v>0</v>
      </c>
      <c r="R14" s="84">
        <v>0</v>
      </c>
      <c r="S14" s="145">
        <v>0</v>
      </c>
      <c r="T14" s="84">
        <v>0</v>
      </c>
      <c r="U14" s="146">
        <v>0</v>
      </c>
      <c r="W14" s="105"/>
      <c r="X14" s="105"/>
      <c r="Y14" s="105"/>
      <c r="Z14" s="105"/>
      <c r="AA14" s="105"/>
      <c r="AB14" s="105"/>
      <c r="AC14" s="105"/>
      <c r="AD14" s="105"/>
      <c r="AE14" s="105"/>
      <c r="AF14" s="105"/>
      <c r="AG14" s="105"/>
      <c r="AH14" s="105"/>
    </row>
    <row r="15" spans="1:34" s="3" customFormat="1" ht="12.75">
      <c r="A15" s="114"/>
      <c r="B15" s="83"/>
      <c r="C15" s="83"/>
      <c r="D15" s="83"/>
      <c r="E15" s="127" t="s">
        <v>429</v>
      </c>
      <c r="F15" s="83"/>
      <c r="G15" s="145" t="e">
        <v>#REF!</v>
      </c>
      <c r="H15" s="84" t="e">
        <v>#REF!</v>
      </c>
      <c r="I15" s="84" t="e">
        <v>#REF!</v>
      </c>
      <c r="J15" s="145">
        <v>16.66760848127025</v>
      </c>
      <c r="K15" s="84">
        <v>11.78688670672355</v>
      </c>
      <c r="L15" s="146">
        <v>30.419087316401345</v>
      </c>
      <c r="M15" s="84">
        <v>0</v>
      </c>
      <c r="N15" s="84">
        <v>0</v>
      </c>
      <c r="O15" s="146">
        <v>0</v>
      </c>
      <c r="P15" s="84">
        <v>0</v>
      </c>
      <c r="Q15" s="84">
        <v>0</v>
      </c>
      <c r="R15" s="84">
        <v>0</v>
      </c>
      <c r="S15" s="145">
        <v>0</v>
      </c>
      <c r="T15" s="84">
        <v>0</v>
      </c>
      <c r="U15" s="146">
        <v>0</v>
      </c>
      <c r="W15" s="105"/>
      <c r="X15" s="105"/>
      <c r="Y15" s="105"/>
      <c r="Z15" s="105"/>
      <c r="AA15" s="105"/>
      <c r="AB15" s="105"/>
      <c r="AC15" s="105"/>
      <c r="AD15" s="105"/>
      <c r="AE15" s="105"/>
      <c r="AF15" s="105"/>
      <c r="AG15" s="105"/>
      <c r="AH15" s="105"/>
    </row>
    <row r="16" spans="1:34" s="3" customFormat="1" ht="12.75">
      <c r="A16" s="114"/>
      <c r="B16" s="83"/>
      <c r="C16" s="83"/>
      <c r="D16" s="83" t="s">
        <v>95</v>
      </c>
      <c r="E16" s="83"/>
      <c r="F16" s="83"/>
      <c r="G16" s="145" t="e">
        <v>#REF!</v>
      </c>
      <c r="H16" s="84" t="e">
        <v>#REF!</v>
      </c>
      <c r="I16" s="84" t="e">
        <v>#REF!</v>
      </c>
      <c r="J16" s="145">
        <v>1.5673029218311427</v>
      </c>
      <c r="K16" s="84">
        <v>4.130842760823043</v>
      </c>
      <c r="L16" s="146">
        <v>5.762888501940822</v>
      </c>
      <c r="M16" s="84">
        <v>0</v>
      </c>
      <c r="N16" s="84">
        <v>0</v>
      </c>
      <c r="O16" s="146">
        <v>0</v>
      </c>
      <c r="P16" s="84">
        <v>0</v>
      </c>
      <c r="Q16" s="84">
        <v>0</v>
      </c>
      <c r="R16" s="84">
        <v>0</v>
      </c>
      <c r="S16" s="145">
        <v>0</v>
      </c>
      <c r="T16" s="84">
        <v>0</v>
      </c>
      <c r="U16" s="146">
        <v>0</v>
      </c>
      <c r="W16" s="105"/>
      <c r="X16" s="105"/>
      <c r="Y16" s="105"/>
      <c r="Z16" s="105"/>
      <c r="AA16" s="105"/>
      <c r="AB16" s="105"/>
      <c r="AC16" s="105"/>
      <c r="AD16" s="105"/>
      <c r="AE16" s="105"/>
      <c r="AF16" s="105"/>
      <c r="AG16" s="105"/>
      <c r="AH16" s="105"/>
    </row>
    <row r="17" spans="1:34" s="3" customFormat="1" ht="12.75">
      <c r="A17" s="114"/>
      <c r="B17" s="83"/>
      <c r="C17" s="83" t="s">
        <v>96</v>
      </c>
      <c r="D17" s="83"/>
      <c r="E17" s="83"/>
      <c r="F17" s="83"/>
      <c r="G17" s="145" t="e">
        <v>#REF!</v>
      </c>
      <c r="H17" s="84" t="e">
        <v>#REF!</v>
      </c>
      <c r="I17" s="84" t="e">
        <v>#REF!</v>
      </c>
      <c r="J17" s="145">
        <v>23.753551971187775</v>
      </c>
      <c r="K17" s="84">
        <v>1.4097150516965087</v>
      </c>
      <c r="L17" s="146">
        <v>25.498124420334676</v>
      </c>
      <c r="M17" s="84">
        <v>0</v>
      </c>
      <c r="N17" s="84">
        <v>0</v>
      </c>
      <c r="O17" s="146">
        <v>0</v>
      </c>
      <c r="P17" s="84">
        <v>0</v>
      </c>
      <c r="Q17" s="84">
        <v>0</v>
      </c>
      <c r="R17" s="84">
        <v>0</v>
      </c>
      <c r="S17" s="145">
        <v>0</v>
      </c>
      <c r="T17" s="84">
        <v>0</v>
      </c>
      <c r="U17" s="146">
        <v>0</v>
      </c>
      <c r="W17" s="105"/>
      <c r="X17" s="105"/>
      <c r="Y17" s="105"/>
      <c r="Z17" s="105"/>
      <c r="AA17" s="105"/>
      <c r="AB17" s="105"/>
      <c r="AC17" s="105"/>
      <c r="AD17" s="105"/>
      <c r="AE17" s="105"/>
      <c r="AF17" s="105"/>
      <c r="AG17" s="105"/>
      <c r="AH17" s="105"/>
    </row>
    <row r="18" spans="1:34" s="3" customFormat="1" ht="12.75">
      <c r="A18" s="114"/>
      <c r="B18" s="83"/>
      <c r="C18" s="83" t="s">
        <v>97</v>
      </c>
      <c r="D18" s="83"/>
      <c r="E18" s="83"/>
      <c r="F18" s="83"/>
      <c r="G18" s="145" t="e">
        <v>#REF!</v>
      </c>
      <c r="H18" s="84" t="e">
        <v>#REF!</v>
      </c>
      <c r="I18" s="84" t="e">
        <v>#REF!</v>
      </c>
      <c r="J18" s="145">
        <v>-7.476122784719422</v>
      </c>
      <c r="K18" s="84">
        <v>6.403718820410845</v>
      </c>
      <c r="L18" s="146">
        <v>-1.5511538461106795</v>
      </c>
      <c r="M18" s="84">
        <v>0</v>
      </c>
      <c r="N18" s="84">
        <v>0</v>
      </c>
      <c r="O18" s="146">
        <v>0</v>
      </c>
      <c r="P18" s="84">
        <v>0</v>
      </c>
      <c r="Q18" s="84">
        <v>0</v>
      </c>
      <c r="R18" s="84">
        <v>0</v>
      </c>
      <c r="S18" s="145">
        <v>0</v>
      </c>
      <c r="T18" s="84">
        <v>0</v>
      </c>
      <c r="U18" s="146">
        <v>0</v>
      </c>
      <c r="W18" s="105"/>
      <c r="X18" s="105"/>
      <c r="Y18" s="105"/>
      <c r="Z18" s="105"/>
      <c r="AA18" s="105"/>
      <c r="AB18" s="105"/>
      <c r="AC18" s="105"/>
      <c r="AD18" s="105"/>
      <c r="AE18" s="105"/>
      <c r="AF18" s="105"/>
      <c r="AG18" s="105"/>
      <c r="AH18" s="105"/>
    </row>
    <row r="19" spans="1:34" s="3" customFormat="1" ht="12.75">
      <c r="A19" s="116"/>
      <c r="B19" s="85"/>
      <c r="C19" s="86" t="s">
        <v>140</v>
      </c>
      <c r="D19" s="85"/>
      <c r="E19" s="85"/>
      <c r="F19" s="85"/>
      <c r="G19" s="145" t="e">
        <v>#REF!</v>
      </c>
      <c r="H19" s="84" t="e">
        <v>#REF!</v>
      </c>
      <c r="I19" s="84" t="e">
        <v>#REF!</v>
      </c>
      <c r="J19" s="145">
        <v>-3.969343514364752</v>
      </c>
      <c r="K19" s="84">
        <v>4.663092741227629</v>
      </c>
      <c r="L19" s="146">
        <v>0.5086550575701381</v>
      </c>
      <c r="M19" s="84">
        <v>0</v>
      </c>
      <c r="N19" s="84">
        <v>0</v>
      </c>
      <c r="O19" s="146">
        <v>0</v>
      </c>
      <c r="P19" s="84">
        <v>0</v>
      </c>
      <c r="Q19" s="84">
        <v>0</v>
      </c>
      <c r="R19" s="84">
        <v>0</v>
      </c>
      <c r="S19" s="145">
        <v>0</v>
      </c>
      <c r="T19" s="84">
        <v>0</v>
      </c>
      <c r="U19" s="146">
        <v>0</v>
      </c>
      <c r="W19" s="105"/>
      <c r="X19" s="105"/>
      <c r="Y19" s="105"/>
      <c r="Z19" s="105"/>
      <c r="AA19" s="105"/>
      <c r="AB19" s="105"/>
      <c r="AC19" s="105"/>
      <c r="AD19" s="105"/>
      <c r="AE19" s="105"/>
      <c r="AF19" s="105"/>
      <c r="AG19" s="105"/>
      <c r="AH19" s="105"/>
    </row>
    <row r="20" spans="2:36" ht="12.75">
      <c r="B20" s="84"/>
      <c r="C20" s="84"/>
      <c r="D20" s="84"/>
      <c r="E20" s="84"/>
      <c r="F20" s="84"/>
      <c r="G20" s="147"/>
      <c r="H20" s="109"/>
      <c r="I20" s="109"/>
      <c r="J20" s="147"/>
      <c r="K20" s="109"/>
      <c r="L20" s="151"/>
      <c r="M20" s="109"/>
      <c r="N20" s="109"/>
      <c r="O20" s="151"/>
      <c r="P20" s="109"/>
      <c r="Q20" s="109"/>
      <c r="R20" s="109"/>
      <c r="S20" s="109"/>
      <c r="T20" s="109"/>
      <c r="U20" s="151"/>
      <c r="V20" s="109"/>
      <c r="W20" s="109"/>
      <c r="X20" s="109"/>
      <c r="Y20" s="109"/>
      <c r="Z20" s="109"/>
      <c r="AA20" s="109"/>
      <c r="AB20" s="109"/>
      <c r="AC20" s="109"/>
      <c r="AD20" s="109"/>
      <c r="AE20" s="109"/>
      <c r="AF20" s="109"/>
      <c r="AG20" s="109"/>
      <c r="AH20" s="147"/>
      <c r="AI20" s="109"/>
      <c r="AJ20" s="151"/>
    </row>
    <row r="21" spans="2:36" ht="12.75">
      <c r="B21" s="87"/>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31"/>
      <c r="AF21" s="31"/>
      <c r="AG21" s="31"/>
      <c r="AH21" s="31"/>
      <c r="AI21" s="31"/>
      <c r="AJ21" s="31"/>
    </row>
    <row r="22" spans="3:36" ht="12.75">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31"/>
      <c r="AG22" s="31"/>
      <c r="AH22" s="31"/>
      <c r="AI22" s="31"/>
      <c r="AJ22" s="31"/>
    </row>
    <row r="23" spans="2:36" ht="12.75">
      <c r="B23" s="88"/>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31"/>
      <c r="AF23" s="31"/>
      <c r="AG23" s="31"/>
      <c r="AH23" s="31"/>
      <c r="AI23" s="31"/>
      <c r="AJ23" s="31"/>
    </row>
    <row r="24" spans="2:36" ht="12.75">
      <c r="B24" s="88"/>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31"/>
      <c r="AF24" s="31"/>
      <c r="AG24" s="31"/>
      <c r="AH24" s="31"/>
      <c r="AI24" s="31"/>
      <c r="AJ24" s="31"/>
    </row>
    <row r="25" spans="2:36" ht="12.75">
      <c r="B25" s="88"/>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31"/>
      <c r="AF25" s="31"/>
      <c r="AG25" s="31"/>
      <c r="AH25" s="31"/>
      <c r="AI25" s="31"/>
      <c r="AJ25" s="31"/>
    </row>
    <row r="26" spans="2:36" ht="12.75">
      <c r="B26" s="88"/>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31"/>
      <c r="AF26" s="31"/>
      <c r="AG26" s="31"/>
      <c r="AH26" s="31"/>
      <c r="AI26" s="31"/>
      <c r="AJ26" s="31"/>
    </row>
    <row r="27" spans="2:36" ht="12.75">
      <c r="B27" s="380" t="s">
        <v>324</v>
      </c>
      <c r="C27" s="380"/>
      <c r="D27" s="380"/>
      <c r="E27" s="380"/>
      <c r="F27" s="380"/>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row>
    <row r="28" spans="2:41" ht="12.75">
      <c r="B28" s="375" t="s">
        <v>326</v>
      </c>
      <c r="C28" s="375"/>
      <c r="D28" s="375"/>
      <c r="E28" s="375"/>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3"/>
      <c r="AL28" s="33"/>
      <c r="AM28" s="33"/>
      <c r="AN28" s="33"/>
      <c r="AO28" s="33"/>
    </row>
    <row r="29" spans="2:36" ht="12.75">
      <c r="B29" s="88"/>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31"/>
      <c r="AF29" s="31"/>
      <c r="AG29" s="31"/>
      <c r="AH29" s="31"/>
      <c r="AI29" s="31"/>
      <c r="AJ29" s="31"/>
    </row>
    <row r="30" spans="2:21" s="28" customFormat="1" ht="12.75">
      <c r="B30" s="66"/>
      <c r="C30" s="66"/>
      <c r="D30" s="66"/>
      <c r="E30" s="66"/>
      <c r="F30" s="66"/>
      <c r="G30" s="111"/>
      <c r="H30" s="26"/>
      <c r="I30" s="26"/>
      <c r="J30" s="26"/>
      <c r="K30" s="26"/>
      <c r="L30" s="79" t="s">
        <v>435</v>
      </c>
      <c r="M30" s="79"/>
      <c r="N30" s="79"/>
      <c r="O30" s="79"/>
      <c r="P30" s="79"/>
      <c r="Q30" s="79"/>
      <c r="R30" s="79"/>
      <c r="S30" s="79"/>
      <c r="T30" s="79"/>
      <c r="U30" s="128"/>
    </row>
    <row r="31" spans="2:21" s="28" customFormat="1" ht="12.75">
      <c r="B31" s="80"/>
      <c r="C31" s="80"/>
      <c r="D31" s="80"/>
      <c r="E31" s="80"/>
      <c r="F31" s="80"/>
      <c r="G31" s="390" t="s">
        <v>295</v>
      </c>
      <c r="H31" s="391"/>
      <c r="I31" s="391"/>
      <c r="J31" s="391" t="s">
        <v>296</v>
      </c>
      <c r="K31" s="391"/>
      <c r="L31" s="374"/>
      <c r="M31" s="391" t="s">
        <v>297</v>
      </c>
      <c r="N31" s="391"/>
      <c r="O31" s="391"/>
      <c r="P31" s="388" t="s">
        <v>298</v>
      </c>
      <c r="Q31" s="388"/>
      <c r="R31" s="388"/>
      <c r="S31" s="387" t="s">
        <v>436</v>
      </c>
      <c r="T31" s="388"/>
      <c r="U31" s="389"/>
    </row>
    <row r="32" spans="2:21" s="28" customFormat="1" ht="12.75">
      <c r="B32" s="81" t="s">
        <v>142</v>
      </c>
      <c r="C32" s="80"/>
      <c r="D32" s="80"/>
      <c r="E32" s="80"/>
      <c r="F32" s="80"/>
      <c r="G32" s="112" t="s">
        <v>83</v>
      </c>
      <c r="H32" s="80" t="s">
        <v>84</v>
      </c>
      <c r="I32" s="113" t="s">
        <v>85</v>
      </c>
      <c r="J32" s="112" t="s">
        <v>83</v>
      </c>
      <c r="K32" s="80" t="s">
        <v>84</v>
      </c>
      <c r="L32" s="113" t="s">
        <v>85</v>
      </c>
      <c r="M32" s="80" t="s">
        <v>83</v>
      </c>
      <c r="N32" s="80" t="s">
        <v>84</v>
      </c>
      <c r="O32" s="80" t="s">
        <v>85</v>
      </c>
      <c r="P32" s="29" t="s">
        <v>83</v>
      </c>
      <c r="Q32" s="29" t="s">
        <v>84</v>
      </c>
      <c r="R32" s="29" t="s">
        <v>85</v>
      </c>
      <c r="S32" s="152" t="s">
        <v>83</v>
      </c>
      <c r="T32" s="29" t="s">
        <v>84</v>
      </c>
      <c r="U32" s="129" t="s">
        <v>85</v>
      </c>
    </row>
    <row r="33" spans="2:21" s="28" customFormat="1" ht="12.75">
      <c r="B33" s="82"/>
      <c r="C33" s="82"/>
      <c r="D33" s="82"/>
      <c r="E33" s="82"/>
      <c r="F33" s="82"/>
      <c r="G33" s="112"/>
      <c r="H33" s="80"/>
      <c r="I33" s="113"/>
      <c r="J33" s="112"/>
      <c r="K33" s="80"/>
      <c r="L33" s="113"/>
      <c r="M33" s="80"/>
      <c r="N33" s="80"/>
      <c r="O33" s="80"/>
      <c r="P33" s="29"/>
      <c r="Q33" s="29"/>
      <c r="R33" s="29"/>
      <c r="S33" s="152"/>
      <c r="T33" s="29"/>
      <c r="U33" s="129"/>
    </row>
    <row r="34" spans="1:21" ht="12.75">
      <c r="A34" s="3"/>
      <c r="B34" s="3"/>
      <c r="C34" s="3"/>
      <c r="D34" s="3"/>
      <c r="E34" s="3"/>
      <c r="F34" s="3"/>
      <c r="G34" s="110"/>
      <c r="H34" s="2"/>
      <c r="I34" s="2"/>
      <c r="J34" s="110"/>
      <c r="K34" s="2"/>
      <c r="L34" s="136"/>
      <c r="M34" s="2"/>
      <c r="N34" s="2"/>
      <c r="O34" s="2"/>
      <c r="P34" s="110"/>
      <c r="Q34" s="2"/>
      <c r="R34" s="136"/>
      <c r="S34" s="2"/>
      <c r="T34" s="2"/>
      <c r="U34" s="136"/>
    </row>
    <row r="35" spans="1:35" ht="12.75">
      <c r="A35" s="71" t="s">
        <v>319</v>
      </c>
      <c r="B35" s="71"/>
      <c r="C35" s="71"/>
      <c r="D35" s="71"/>
      <c r="E35" s="71"/>
      <c r="F35" s="71"/>
      <c r="G35" s="145" t="e">
        <v>#REF!</v>
      </c>
      <c r="H35" s="84" t="e">
        <v>#REF!</v>
      </c>
      <c r="I35" s="84" t="e">
        <v>#REF!</v>
      </c>
      <c r="J35" s="145">
        <v>0</v>
      </c>
      <c r="K35" s="84">
        <v>0</v>
      </c>
      <c r="L35" s="146">
        <v>0</v>
      </c>
      <c r="M35" s="84">
        <v>0</v>
      </c>
      <c r="N35" s="84">
        <v>0</v>
      </c>
      <c r="O35" s="84">
        <v>0</v>
      </c>
      <c r="P35" s="145">
        <v>0</v>
      </c>
      <c r="Q35" s="84">
        <v>0</v>
      </c>
      <c r="R35" s="146">
        <v>0</v>
      </c>
      <c r="S35" s="84">
        <v>0</v>
      </c>
      <c r="T35" s="84">
        <v>0</v>
      </c>
      <c r="U35" s="146">
        <v>0</v>
      </c>
      <c r="V35" s="141"/>
      <c r="W35" s="141"/>
      <c r="X35" s="141"/>
      <c r="Y35" s="3"/>
      <c r="Z35" s="3"/>
      <c r="AA35" s="3"/>
      <c r="AB35" s="3"/>
      <c r="AC35" s="3"/>
      <c r="AD35" s="3"/>
      <c r="AE35" s="3"/>
      <c r="AF35" s="3"/>
      <c r="AG35" s="3"/>
      <c r="AH35" s="3"/>
      <c r="AI35" s="3"/>
    </row>
    <row r="36" spans="1:35" ht="12.75">
      <c r="A36" s="71"/>
      <c r="B36" s="71" t="s">
        <v>320</v>
      </c>
      <c r="C36" s="71"/>
      <c r="D36" s="71"/>
      <c r="E36" s="71"/>
      <c r="F36" s="71"/>
      <c r="G36" s="145" t="e">
        <v>#REF!</v>
      </c>
      <c r="H36" s="84" t="e">
        <v>#REF!</v>
      </c>
      <c r="I36" s="84" t="e">
        <v>#REF!</v>
      </c>
      <c r="J36" s="145">
        <v>0</v>
      </c>
      <c r="K36" s="84">
        <v>0</v>
      </c>
      <c r="L36" s="146">
        <v>0</v>
      </c>
      <c r="M36" s="84">
        <v>0</v>
      </c>
      <c r="N36" s="84">
        <v>0</v>
      </c>
      <c r="O36" s="84">
        <v>0</v>
      </c>
      <c r="P36" s="145">
        <v>0</v>
      </c>
      <c r="Q36" s="84">
        <v>0</v>
      </c>
      <c r="R36" s="146">
        <v>0</v>
      </c>
      <c r="S36" s="84">
        <v>0</v>
      </c>
      <c r="T36" s="84">
        <v>0</v>
      </c>
      <c r="U36" s="146">
        <v>0</v>
      </c>
      <c r="V36" s="141"/>
      <c r="W36" s="141"/>
      <c r="X36" s="141"/>
      <c r="Y36" s="3"/>
      <c r="Z36" s="3"/>
      <c r="AA36" s="3"/>
      <c r="AB36" s="3"/>
      <c r="AC36" s="3"/>
      <c r="AD36" s="3"/>
      <c r="AE36" s="3"/>
      <c r="AF36" s="3"/>
      <c r="AG36" s="3"/>
      <c r="AH36" s="3"/>
      <c r="AI36" s="3"/>
    </row>
    <row r="37" spans="1:35" ht="12.75">
      <c r="A37" s="71"/>
      <c r="B37" s="71"/>
      <c r="C37" s="71" t="s">
        <v>139</v>
      </c>
      <c r="D37" s="71"/>
      <c r="E37" s="71"/>
      <c r="F37" s="71"/>
      <c r="G37" s="145" t="e">
        <v>#REF!</v>
      </c>
      <c r="H37" s="84" t="e">
        <v>#REF!</v>
      </c>
      <c r="I37" s="84" t="e">
        <v>#REF!</v>
      </c>
      <c r="J37" s="145">
        <v>19.128093084606817</v>
      </c>
      <c r="K37" s="84">
        <v>3.2352673914016066</v>
      </c>
      <c r="L37" s="146">
        <v>22.98220543417166</v>
      </c>
      <c r="M37" s="84">
        <v>0</v>
      </c>
      <c r="N37" s="84">
        <v>0</v>
      </c>
      <c r="O37" s="84">
        <v>0</v>
      </c>
      <c r="P37" s="145">
        <v>0</v>
      </c>
      <c r="Q37" s="84">
        <v>0</v>
      </c>
      <c r="R37" s="146">
        <v>0</v>
      </c>
      <c r="S37" s="84">
        <v>0</v>
      </c>
      <c r="T37" s="84">
        <v>0</v>
      </c>
      <c r="U37" s="146">
        <v>0</v>
      </c>
      <c r="V37" s="141"/>
      <c r="W37" s="141"/>
      <c r="X37" s="141"/>
      <c r="Y37" s="3"/>
      <c r="Z37" s="3"/>
      <c r="AA37" s="3"/>
      <c r="AB37" s="3"/>
      <c r="AC37" s="3"/>
      <c r="AD37" s="3"/>
      <c r="AE37" s="3"/>
      <c r="AF37" s="3"/>
      <c r="AG37" s="3"/>
      <c r="AH37" s="3"/>
      <c r="AI37" s="3"/>
    </row>
    <row r="38" spans="1:35" ht="12.75">
      <c r="A38" s="72"/>
      <c r="B38" s="72"/>
      <c r="C38" s="72"/>
      <c r="D38" s="72" t="s">
        <v>86</v>
      </c>
      <c r="E38" s="72"/>
      <c r="F38" s="72"/>
      <c r="G38" s="145" t="e">
        <v>#REF!</v>
      </c>
      <c r="H38" s="84" t="e">
        <v>#REF!</v>
      </c>
      <c r="I38" s="84" t="e">
        <v>#REF!</v>
      </c>
      <c r="J38" s="145">
        <v>19.372878366920617</v>
      </c>
      <c r="K38" s="84">
        <v>3.1682261214471197</v>
      </c>
      <c r="L38" s="146">
        <v>23.15488108126469</v>
      </c>
      <c r="M38" s="84">
        <v>0</v>
      </c>
      <c r="N38" s="84">
        <v>0</v>
      </c>
      <c r="O38" s="84">
        <v>0</v>
      </c>
      <c r="P38" s="145">
        <v>0</v>
      </c>
      <c r="Q38" s="84">
        <v>0</v>
      </c>
      <c r="R38" s="146">
        <v>0</v>
      </c>
      <c r="S38" s="84">
        <v>0</v>
      </c>
      <c r="T38" s="84">
        <v>0</v>
      </c>
      <c r="U38" s="146">
        <v>0</v>
      </c>
      <c r="V38" s="141"/>
      <c r="W38" s="141"/>
      <c r="X38" s="141"/>
      <c r="Y38" s="3"/>
      <c r="Z38" s="3"/>
      <c r="AA38" s="3"/>
      <c r="AB38" s="3"/>
      <c r="AC38" s="3"/>
      <c r="AD38" s="3"/>
      <c r="AE38" s="3"/>
      <c r="AF38" s="3"/>
      <c r="AG38" s="3"/>
      <c r="AH38" s="3"/>
      <c r="AI38" s="3"/>
    </row>
    <row r="39" spans="1:35" ht="12.75">
      <c r="A39" s="72"/>
      <c r="B39" s="72"/>
      <c r="C39" s="72"/>
      <c r="D39" s="72" t="s">
        <v>87</v>
      </c>
      <c r="E39" s="72"/>
      <c r="F39" s="72"/>
      <c r="G39" s="145" t="e">
        <v>#REF!</v>
      </c>
      <c r="H39" s="84" t="e">
        <v>#REF!</v>
      </c>
      <c r="I39" s="84" t="e">
        <v>#REF!</v>
      </c>
      <c r="J39" s="145">
        <v>19.692375251035912</v>
      </c>
      <c r="K39" s="84">
        <v>3.441458311429642</v>
      </c>
      <c r="L39" s="146">
        <v>23.811538447260233</v>
      </c>
      <c r="M39" s="84">
        <v>0</v>
      </c>
      <c r="N39" s="84">
        <v>0</v>
      </c>
      <c r="O39" s="84">
        <v>0</v>
      </c>
      <c r="P39" s="145">
        <v>0</v>
      </c>
      <c r="Q39" s="84">
        <v>0</v>
      </c>
      <c r="R39" s="146">
        <v>0</v>
      </c>
      <c r="S39" s="84">
        <v>0</v>
      </c>
      <c r="T39" s="84">
        <v>0</v>
      </c>
      <c r="U39" s="146">
        <v>0</v>
      </c>
      <c r="V39" s="141"/>
      <c r="W39" s="141"/>
      <c r="X39" s="141"/>
      <c r="Y39" s="3"/>
      <c r="Z39" s="3"/>
      <c r="AA39" s="3"/>
      <c r="AB39" s="3"/>
      <c r="AC39" s="3"/>
      <c r="AD39" s="3"/>
      <c r="AE39" s="3"/>
      <c r="AF39" s="3"/>
      <c r="AG39" s="3"/>
      <c r="AH39" s="3"/>
      <c r="AI39" s="3"/>
    </row>
    <row r="40" spans="1:35" ht="12.75">
      <c r="A40" s="72"/>
      <c r="B40" s="72"/>
      <c r="C40" s="72"/>
      <c r="D40" s="72"/>
      <c r="E40" s="72" t="s">
        <v>88</v>
      </c>
      <c r="F40" s="72"/>
      <c r="G40" s="145" t="e">
        <v>#REF!</v>
      </c>
      <c r="H40" s="84" t="e">
        <v>#REF!</v>
      </c>
      <c r="I40" s="84" t="e">
        <v>#REF!</v>
      </c>
      <c r="J40" s="145">
        <v>22.76936045514519</v>
      </c>
      <c r="K40" s="84">
        <v>1.7883558988893071</v>
      </c>
      <c r="L40" s="146">
        <v>24.96491355487342</v>
      </c>
      <c r="M40" s="84">
        <v>0</v>
      </c>
      <c r="N40" s="84">
        <v>0</v>
      </c>
      <c r="O40" s="84">
        <v>0</v>
      </c>
      <c r="P40" s="145">
        <v>0</v>
      </c>
      <c r="Q40" s="84">
        <v>0</v>
      </c>
      <c r="R40" s="146">
        <v>0</v>
      </c>
      <c r="S40" s="84">
        <v>0</v>
      </c>
      <c r="T40" s="84">
        <v>0</v>
      </c>
      <c r="U40" s="146">
        <v>0</v>
      </c>
      <c r="V40" s="141"/>
      <c r="W40" s="141"/>
      <c r="X40" s="141"/>
      <c r="Y40" s="3"/>
      <c r="Z40" s="3"/>
      <c r="AA40" s="3"/>
      <c r="AB40" s="3"/>
      <c r="AC40" s="3"/>
      <c r="AD40" s="3"/>
      <c r="AE40" s="3"/>
      <c r="AF40" s="3"/>
      <c r="AG40" s="3"/>
      <c r="AH40" s="3"/>
      <c r="AI40" s="3"/>
    </row>
    <row r="41" spans="1:35" ht="12.75">
      <c r="A41" s="72"/>
      <c r="B41" s="72"/>
      <c r="C41" s="72"/>
      <c r="D41" s="72"/>
      <c r="E41" s="72" t="s">
        <v>89</v>
      </c>
      <c r="F41" s="3"/>
      <c r="G41" s="145" t="e">
        <v>#REF!</v>
      </c>
      <c r="H41" s="84" t="e">
        <v>#REF!</v>
      </c>
      <c r="I41" s="84" t="e">
        <v>#REF!</v>
      </c>
      <c r="J41" s="145">
        <v>20.983345012424053</v>
      </c>
      <c r="K41" s="84">
        <v>4.60027727523844</v>
      </c>
      <c r="L41" s="146">
        <v>26.54891433985391</v>
      </c>
      <c r="M41" s="84">
        <v>0</v>
      </c>
      <c r="N41" s="84">
        <v>0</v>
      </c>
      <c r="O41" s="84">
        <v>0</v>
      </c>
      <c r="P41" s="145">
        <v>0</v>
      </c>
      <c r="Q41" s="84">
        <v>0</v>
      </c>
      <c r="R41" s="146">
        <v>0</v>
      </c>
      <c r="S41" s="84">
        <v>0</v>
      </c>
      <c r="T41" s="84">
        <v>0</v>
      </c>
      <c r="U41" s="146">
        <v>0</v>
      </c>
      <c r="V41" s="141"/>
      <c r="W41" s="141"/>
      <c r="X41" s="141"/>
      <c r="Y41" s="3"/>
      <c r="Z41" s="3"/>
      <c r="AA41" s="3"/>
      <c r="AB41" s="3"/>
      <c r="AC41" s="3"/>
      <c r="AD41" s="3"/>
      <c r="AE41" s="3"/>
      <c r="AF41" s="3"/>
      <c r="AG41" s="3"/>
      <c r="AH41" s="3"/>
      <c r="AI41" s="3"/>
    </row>
    <row r="42" spans="1:35" ht="12.75">
      <c r="A42" s="72"/>
      <c r="B42" s="72"/>
      <c r="C42" s="72"/>
      <c r="D42" s="72"/>
      <c r="E42" s="72" t="s">
        <v>90</v>
      </c>
      <c r="F42" s="72"/>
      <c r="G42" s="145" t="e">
        <v>#REF!</v>
      </c>
      <c r="H42" s="84" t="e">
        <v>#REF!</v>
      </c>
      <c r="I42" s="84" t="e">
        <v>#REF!</v>
      </c>
      <c r="J42" s="145">
        <v>25.00355940824248</v>
      </c>
      <c r="K42" s="84">
        <v>7.1409034325225775</v>
      </c>
      <c r="L42" s="146">
        <v>33.929942872801035</v>
      </c>
      <c r="M42" s="84">
        <v>0</v>
      </c>
      <c r="N42" s="84">
        <v>0</v>
      </c>
      <c r="O42" s="84">
        <v>0</v>
      </c>
      <c r="P42" s="145">
        <v>0</v>
      </c>
      <c r="Q42" s="84">
        <v>0</v>
      </c>
      <c r="R42" s="146">
        <v>0</v>
      </c>
      <c r="S42" s="84">
        <v>0</v>
      </c>
      <c r="T42" s="84">
        <v>0</v>
      </c>
      <c r="U42" s="146">
        <v>0</v>
      </c>
      <c r="V42" s="141"/>
      <c r="W42" s="141"/>
      <c r="X42" s="141"/>
      <c r="Y42" s="3"/>
      <c r="Z42" s="3"/>
      <c r="AA42" s="3"/>
      <c r="AB42" s="3"/>
      <c r="AC42" s="3"/>
      <c r="AD42" s="3"/>
      <c r="AE42" s="3"/>
      <c r="AF42" s="3"/>
      <c r="AG42" s="3"/>
      <c r="AH42" s="3"/>
      <c r="AI42" s="3"/>
    </row>
    <row r="43" spans="1:35" ht="12.75">
      <c r="A43" s="72"/>
      <c r="B43" s="72"/>
      <c r="C43" s="72"/>
      <c r="D43" s="72" t="s">
        <v>91</v>
      </c>
      <c r="E43" s="72"/>
      <c r="F43" s="72"/>
      <c r="G43" s="145" t="e">
        <v>#REF!</v>
      </c>
      <c r="H43" s="84" t="e">
        <v>#REF!</v>
      </c>
      <c r="I43" s="84" t="e">
        <v>#REF!</v>
      </c>
      <c r="J43" s="145">
        <v>-13.718626612075795</v>
      </c>
      <c r="K43" s="84">
        <v>3.934053852223272</v>
      </c>
      <c r="L43" s="146">
        <v>-10.32427091855702</v>
      </c>
      <c r="M43" s="84">
        <v>0</v>
      </c>
      <c r="N43" s="84">
        <v>0</v>
      </c>
      <c r="O43" s="84">
        <v>0</v>
      </c>
      <c r="P43" s="145">
        <v>0</v>
      </c>
      <c r="Q43" s="84">
        <v>0</v>
      </c>
      <c r="R43" s="146">
        <v>0</v>
      </c>
      <c r="S43" s="84">
        <v>0</v>
      </c>
      <c r="T43" s="84">
        <v>0</v>
      </c>
      <c r="U43" s="146">
        <v>0</v>
      </c>
      <c r="V43" s="141"/>
      <c r="W43" s="141"/>
      <c r="X43" s="141"/>
      <c r="Y43" s="3"/>
      <c r="Z43" s="3"/>
      <c r="AA43" s="3"/>
      <c r="AB43" s="3"/>
      <c r="AC43" s="3"/>
      <c r="AD43" s="3"/>
      <c r="AE43" s="3"/>
      <c r="AF43" s="3"/>
      <c r="AG43" s="3"/>
      <c r="AH43" s="3"/>
      <c r="AI43" s="3"/>
    </row>
    <row r="44" spans="1:35" ht="12.75">
      <c r="A44" s="71"/>
      <c r="B44" s="71"/>
      <c r="C44" s="71" t="s">
        <v>95</v>
      </c>
      <c r="D44" s="71"/>
      <c r="E44" s="71"/>
      <c r="F44" s="71"/>
      <c r="G44" s="145" t="e">
        <v>#REF!</v>
      </c>
      <c r="H44" s="84" t="e">
        <v>#REF!</v>
      </c>
      <c r="I44" s="84" t="e">
        <v>#REF!</v>
      </c>
      <c r="J44" s="145">
        <v>16.006026012516173</v>
      </c>
      <c r="K44" s="84">
        <v>5.297165279264405</v>
      </c>
      <c r="L44" s="146">
        <v>22.151056944305594</v>
      </c>
      <c r="M44" s="84">
        <v>0</v>
      </c>
      <c r="N44" s="84">
        <v>0</v>
      </c>
      <c r="O44" s="84">
        <v>0</v>
      </c>
      <c r="P44" s="145">
        <v>0</v>
      </c>
      <c r="Q44" s="84">
        <v>0</v>
      </c>
      <c r="R44" s="146">
        <v>0</v>
      </c>
      <c r="S44" s="84">
        <v>0</v>
      </c>
      <c r="T44" s="84">
        <v>0</v>
      </c>
      <c r="U44" s="146">
        <v>0</v>
      </c>
      <c r="V44" s="141"/>
      <c r="W44" s="141"/>
      <c r="X44" s="141"/>
      <c r="Y44" s="3"/>
      <c r="Z44" s="3"/>
      <c r="AA44" s="3"/>
      <c r="AB44" s="3"/>
      <c r="AC44" s="3"/>
      <c r="AD44" s="3"/>
      <c r="AE44" s="3"/>
      <c r="AF44" s="3"/>
      <c r="AG44" s="3"/>
      <c r="AH44" s="3"/>
      <c r="AI44" s="3"/>
    </row>
    <row r="45" spans="1:35" ht="12.75">
      <c r="A45" s="71"/>
      <c r="B45" s="71" t="s">
        <v>96</v>
      </c>
      <c r="C45" s="71"/>
      <c r="D45" s="71"/>
      <c r="E45" s="71"/>
      <c r="F45" s="71"/>
      <c r="G45" s="145" t="e">
        <v>#REF!</v>
      </c>
      <c r="H45" s="84" t="e">
        <v>#REF!</v>
      </c>
      <c r="I45" s="84" t="e">
        <v>#REF!</v>
      </c>
      <c r="J45" s="145">
        <v>10.80070762200478</v>
      </c>
      <c r="K45" s="84">
        <v>1.1787631907588008</v>
      </c>
      <c r="L45" s="146">
        <v>12.106785578553271</v>
      </c>
      <c r="M45" s="84">
        <v>0</v>
      </c>
      <c r="N45" s="84">
        <v>0</v>
      </c>
      <c r="O45" s="84">
        <v>0</v>
      </c>
      <c r="P45" s="145">
        <v>0</v>
      </c>
      <c r="Q45" s="84">
        <v>0</v>
      </c>
      <c r="R45" s="146">
        <v>0</v>
      </c>
      <c r="S45" s="84">
        <v>0</v>
      </c>
      <c r="T45" s="84">
        <v>0</v>
      </c>
      <c r="U45" s="146">
        <v>0</v>
      </c>
      <c r="V45" s="141"/>
      <c r="W45" s="141"/>
      <c r="X45" s="141"/>
      <c r="Y45" s="3"/>
      <c r="Z45" s="3"/>
      <c r="AA45" s="3"/>
      <c r="AB45" s="3"/>
      <c r="AC45" s="3"/>
      <c r="AD45" s="3"/>
      <c r="AE45" s="3"/>
      <c r="AF45" s="3"/>
      <c r="AG45" s="3"/>
      <c r="AH45" s="3"/>
      <c r="AI45" s="3"/>
    </row>
    <row r="46" spans="1:50" ht="12.75">
      <c r="A46" s="3"/>
      <c r="B46" s="108" t="s">
        <v>321</v>
      </c>
      <c r="C46" s="7"/>
      <c r="D46" s="7"/>
      <c r="E46" s="7"/>
      <c r="F46" s="7"/>
      <c r="G46" s="147"/>
      <c r="H46" s="109"/>
      <c r="I46" s="109"/>
      <c r="J46" s="147"/>
      <c r="K46" s="109"/>
      <c r="L46" s="151"/>
      <c r="M46" s="109"/>
      <c r="N46" s="109"/>
      <c r="O46" s="109"/>
      <c r="P46" s="147"/>
      <c r="Q46" s="109"/>
      <c r="R46" s="151"/>
      <c r="S46" s="109"/>
      <c r="T46" s="109"/>
      <c r="U46" s="151"/>
      <c r="V46" s="147"/>
      <c r="W46" s="109"/>
      <c r="X46" s="109"/>
      <c r="Y46" s="109"/>
      <c r="Z46" s="109"/>
      <c r="AA46" s="109"/>
      <c r="AB46" s="109"/>
      <c r="AC46" s="109"/>
      <c r="AD46" s="109"/>
      <c r="AE46" s="109"/>
      <c r="AF46" s="109"/>
      <c r="AG46" s="109"/>
      <c r="AH46" s="147"/>
      <c r="AI46" s="109"/>
      <c r="AJ46" s="151"/>
      <c r="AK46" s="3"/>
      <c r="AL46" s="3"/>
      <c r="AM46" s="3"/>
      <c r="AN46" s="3"/>
      <c r="AO46" s="3"/>
      <c r="AP46" s="3"/>
      <c r="AQ46" s="3"/>
      <c r="AR46" s="3"/>
      <c r="AS46" s="3"/>
      <c r="AT46" s="3"/>
      <c r="AU46" s="3"/>
      <c r="AV46" s="3"/>
      <c r="AW46" s="3"/>
      <c r="AX46" s="3"/>
    </row>
    <row r="48" spans="1:30" ht="12.75">
      <c r="A48" s="25" t="s">
        <v>92</v>
      </c>
      <c r="V48" s="137"/>
      <c r="W48" s="137"/>
      <c r="X48" s="137"/>
      <c r="Y48" s="137"/>
      <c r="Z48" s="137"/>
      <c r="AA48" s="137"/>
      <c r="AB48" s="137"/>
      <c r="AC48" s="137"/>
      <c r="AD48" s="137"/>
    </row>
    <row r="49" spans="1:30" ht="12.75">
      <c r="A49" s="25" t="s">
        <v>93</v>
      </c>
      <c r="V49" s="137"/>
      <c r="W49" s="137"/>
      <c r="X49" s="137"/>
      <c r="Y49" s="137"/>
      <c r="Z49" s="137"/>
      <c r="AA49" s="137"/>
      <c r="AB49" s="137"/>
      <c r="AC49" s="137"/>
      <c r="AD49" s="137"/>
    </row>
    <row r="50" spans="22:30" ht="12.75">
      <c r="V50" s="137"/>
      <c r="W50" s="137"/>
      <c r="X50" s="137"/>
      <c r="Y50" s="137"/>
      <c r="Z50" s="137"/>
      <c r="AA50" s="137"/>
      <c r="AB50" s="137"/>
      <c r="AC50" s="137"/>
      <c r="AD50" s="137"/>
    </row>
    <row r="51" spans="22:30" ht="12.75">
      <c r="V51" s="137"/>
      <c r="W51" s="137"/>
      <c r="X51" s="137"/>
      <c r="Y51" s="137"/>
      <c r="Z51" s="137"/>
      <c r="AA51" s="137"/>
      <c r="AB51" s="137"/>
      <c r="AC51" s="137"/>
      <c r="AD51" s="137"/>
    </row>
    <row r="52" spans="22:30" ht="12.75">
      <c r="V52" s="137"/>
      <c r="W52" s="137"/>
      <c r="X52" s="137"/>
      <c r="Y52" s="137"/>
      <c r="Z52" s="137"/>
      <c r="AA52" s="137"/>
      <c r="AB52" s="137"/>
      <c r="AC52" s="137"/>
      <c r="AD52" s="137"/>
    </row>
    <row r="53" spans="22:30" ht="12.75">
      <c r="V53" s="137"/>
      <c r="W53" s="137"/>
      <c r="X53" s="137"/>
      <c r="Y53" s="137"/>
      <c r="Z53" s="137"/>
      <c r="AA53" s="137"/>
      <c r="AB53" s="137"/>
      <c r="AC53" s="137"/>
      <c r="AD53" s="137"/>
    </row>
    <row r="54" spans="22:30" ht="12.75">
      <c r="V54" s="137"/>
      <c r="W54" s="137"/>
      <c r="X54" s="137"/>
      <c r="Y54" s="137"/>
      <c r="Z54" s="137"/>
      <c r="AA54" s="137"/>
      <c r="AB54" s="137"/>
      <c r="AC54" s="137"/>
      <c r="AD54" s="137"/>
    </row>
    <row r="55" spans="22:30" ht="12.75">
      <c r="V55" s="137"/>
      <c r="W55" s="137"/>
      <c r="X55" s="137"/>
      <c r="Y55" s="137"/>
      <c r="Z55" s="137"/>
      <c r="AA55" s="137"/>
      <c r="AB55" s="137"/>
      <c r="AC55" s="137"/>
      <c r="AD55" s="137"/>
    </row>
    <row r="56" spans="22:30" ht="12.75">
      <c r="V56" s="137"/>
      <c r="W56" s="137"/>
      <c r="X56" s="137"/>
      <c r="Y56" s="137"/>
      <c r="Z56" s="137"/>
      <c r="AA56" s="137"/>
      <c r="AB56" s="137"/>
      <c r="AC56" s="137"/>
      <c r="AD56" s="137"/>
    </row>
    <row r="57" spans="22:30" ht="12.75">
      <c r="V57" s="137"/>
      <c r="W57" s="137"/>
      <c r="X57" s="137"/>
      <c r="Y57" s="137"/>
      <c r="Z57" s="137"/>
      <c r="AA57" s="137"/>
      <c r="AB57" s="137"/>
      <c r="AC57" s="137"/>
      <c r="AD57" s="137"/>
    </row>
    <row r="58" spans="22:30" ht="12.75">
      <c r="V58" s="137"/>
      <c r="W58" s="137"/>
      <c r="X58" s="137"/>
      <c r="Y58" s="137"/>
      <c r="Z58" s="137"/>
      <c r="AA58" s="137"/>
      <c r="AB58" s="137"/>
      <c r="AC58" s="137"/>
      <c r="AD58" s="137"/>
    </row>
    <row r="59" spans="22:29" ht="12.75">
      <c r="V59" s="137"/>
      <c r="W59" s="137"/>
      <c r="Y59" s="137"/>
      <c r="Z59" s="137"/>
      <c r="AB59" s="137"/>
      <c r="AC59" s="137"/>
    </row>
    <row r="60" ht="12.75">
      <c r="V60" s="137"/>
    </row>
    <row r="61" spans="22:30" ht="12.75">
      <c r="V61" s="137"/>
      <c r="W61" s="137"/>
      <c r="X61" s="137"/>
      <c r="Y61" s="137"/>
      <c r="Z61" s="137"/>
      <c r="AA61" s="137"/>
      <c r="AB61" s="137"/>
      <c r="AC61" s="137"/>
      <c r="AD61" s="137"/>
    </row>
    <row r="62" spans="22:30" ht="12.75">
      <c r="V62" s="137"/>
      <c r="W62" s="137"/>
      <c r="X62" s="137"/>
      <c r="Y62" s="137"/>
      <c r="Z62" s="137"/>
      <c r="AA62" s="137"/>
      <c r="AB62" s="137"/>
      <c r="AC62" s="137"/>
      <c r="AD62" s="137"/>
    </row>
    <row r="63" spans="22:30" ht="12.75">
      <c r="V63" s="137"/>
      <c r="W63" s="137"/>
      <c r="X63" s="137"/>
      <c r="Y63" s="137"/>
      <c r="Z63" s="137"/>
      <c r="AA63" s="137"/>
      <c r="AB63" s="137"/>
      <c r="AC63" s="137"/>
      <c r="AD63" s="137"/>
    </row>
    <row r="64" spans="22:30" ht="12.75">
      <c r="V64" s="137"/>
      <c r="W64" s="137"/>
      <c r="X64" s="137"/>
      <c r="Y64" s="137"/>
      <c r="Z64" s="137"/>
      <c r="AA64" s="137"/>
      <c r="AB64" s="137"/>
      <c r="AC64" s="137"/>
      <c r="AD64" s="137"/>
    </row>
    <row r="65" spans="22:30" ht="12.75">
      <c r="V65" s="137"/>
      <c r="W65" s="137"/>
      <c r="X65" s="137"/>
      <c r="Y65" s="137"/>
      <c r="Z65" s="137"/>
      <c r="AA65" s="137"/>
      <c r="AB65" s="137"/>
      <c r="AC65" s="137"/>
      <c r="AD65" s="137"/>
    </row>
    <row r="66" spans="22:30" ht="12.75">
      <c r="V66" s="137"/>
      <c r="W66" s="137"/>
      <c r="X66" s="137"/>
      <c r="Y66" s="137"/>
      <c r="Z66" s="137"/>
      <c r="AA66" s="137"/>
      <c r="AB66" s="137"/>
      <c r="AC66" s="137"/>
      <c r="AD66" s="137"/>
    </row>
    <row r="67" spans="22:30" ht="12.75">
      <c r="V67" s="137"/>
      <c r="W67" s="137"/>
      <c r="X67" s="137"/>
      <c r="Y67" s="137"/>
      <c r="Z67" s="137"/>
      <c r="AA67" s="137"/>
      <c r="AB67" s="137"/>
      <c r="AC67" s="137"/>
      <c r="AD67" s="137"/>
    </row>
    <row r="68" spans="22:30" ht="12.75">
      <c r="V68" s="137"/>
      <c r="W68" s="137"/>
      <c r="X68" s="137"/>
      <c r="Y68" s="137"/>
      <c r="Z68" s="137"/>
      <c r="AA68" s="137"/>
      <c r="AB68" s="137"/>
      <c r="AC68" s="137"/>
      <c r="AD68" s="137"/>
    </row>
    <row r="69" spans="22:30" ht="12.75">
      <c r="V69" s="137"/>
      <c r="W69" s="137"/>
      <c r="X69" s="137"/>
      <c r="Y69" s="137"/>
      <c r="Z69" s="137"/>
      <c r="AA69" s="137"/>
      <c r="AB69" s="137"/>
      <c r="AC69" s="137"/>
      <c r="AD69" s="137"/>
    </row>
    <row r="70" spans="22:30" ht="12.75">
      <c r="V70" s="137"/>
      <c r="W70" s="137"/>
      <c r="X70" s="137"/>
      <c r="Y70" s="137"/>
      <c r="Z70" s="137"/>
      <c r="AA70" s="137"/>
      <c r="AB70" s="137"/>
      <c r="AC70" s="137"/>
      <c r="AD70" s="137"/>
    </row>
    <row r="71" spans="22:30" ht="12.75">
      <c r="V71" s="137"/>
      <c r="W71" s="137"/>
      <c r="X71" s="137"/>
      <c r="Y71" s="137"/>
      <c r="Z71" s="137"/>
      <c r="AA71" s="137"/>
      <c r="AB71" s="137"/>
      <c r="AC71" s="137"/>
      <c r="AD71" s="137"/>
    </row>
    <row r="72" spans="22:30" ht="12.75">
      <c r="V72" s="137"/>
      <c r="W72" s="137"/>
      <c r="X72" s="137"/>
      <c r="Y72" s="137"/>
      <c r="Z72" s="137"/>
      <c r="AA72" s="137"/>
      <c r="AB72" s="137"/>
      <c r="AC72" s="137"/>
      <c r="AD72" s="137"/>
    </row>
    <row r="73" spans="22:27" ht="12.75">
      <c r="V73" s="137"/>
      <c r="Z73" s="137"/>
      <c r="AA73" s="137"/>
    </row>
    <row r="74" spans="22:27" ht="12.75">
      <c r="V74" s="137"/>
      <c r="W74" s="137"/>
      <c r="X74" s="137"/>
      <c r="Y74" s="137"/>
      <c r="Z74" s="137"/>
      <c r="AA74" s="137"/>
    </row>
  </sheetData>
  <mergeCells count="15">
    <mergeCell ref="S31:U31"/>
    <mergeCell ref="G31:I31"/>
    <mergeCell ref="J31:L31"/>
    <mergeCell ref="M31:O31"/>
    <mergeCell ref="P31:R31"/>
    <mergeCell ref="B28:AJ28"/>
    <mergeCell ref="B3:AJ3"/>
    <mergeCell ref="B2:AJ2"/>
    <mergeCell ref="B27:AJ27"/>
    <mergeCell ref="G5:U5"/>
    <mergeCell ref="G6:I6"/>
    <mergeCell ref="J6:L6"/>
    <mergeCell ref="M6:O6"/>
    <mergeCell ref="P6:R6"/>
    <mergeCell ref="S6:U6"/>
  </mergeCells>
  <printOptions horizontalCentered="1"/>
  <pageMargins left="0.15748031496062992" right="0.1968503937007874" top="0.5118110236220472" bottom="1" header="0.17" footer="0"/>
  <pageSetup fitToHeight="0" fitToWidth="0" horizontalDpi="300" verticalDpi="300" orientation="landscape" scale="70" r:id="rId1"/>
  <headerFooter alignWithMargins="0">
    <oddHeader>&amp;C&amp;F</oddHeader>
  </headerFooter>
</worksheet>
</file>

<file path=xl/worksheets/sheet9.xml><?xml version="1.0" encoding="utf-8"?>
<worksheet xmlns="http://schemas.openxmlformats.org/spreadsheetml/2006/main" xmlns:r="http://schemas.openxmlformats.org/officeDocument/2006/relationships">
  <dimension ref="A1:Z44"/>
  <sheetViews>
    <sheetView zoomScale="75" zoomScaleNormal="75" zoomScaleSheetLayoutView="75" workbookViewId="0" topLeftCell="A1">
      <selection activeCell="A1" sqref="A1"/>
    </sheetView>
  </sheetViews>
  <sheetFormatPr defaultColWidth="11.421875" defaultRowHeight="12.75"/>
  <cols>
    <col min="1" max="1" width="2.7109375" style="156" customWidth="1"/>
    <col min="2" max="2" width="2.8515625" style="156" customWidth="1"/>
    <col min="3" max="6" width="1.7109375" style="193" customWidth="1"/>
    <col min="7" max="7" width="31.8515625" style="193" customWidth="1"/>
    <col min="8" max="8" width="7.28125" style="193" customWidth="1"/>
    <col min="9" max="9" width="7.57421875" style="193" customWidth="1"/>
    <col min="10" max="10" width="7.8515625" style="193" customWidth="1"/>
    <col min="11" max="11" width="1.7109375" style="193" customWidth="1"/>
    <col min="12" max="12" width="8.28125" style="156" customWidth="1"/>
    <col min="13" max="14" width="7.00390625" style="156" customWidth="1"/>
    <col min="15" max="15" width="1.7109375" style="156" customWidth="1"/>
    <col min="16" max="16" width="6.7109375" style="156" customWidth="1"/>
    <col min="17" max="17" width="8.57421875" style="156" customWidth="1"/>
    <col min="18" max="18" width="7.8515625" style="156" customWidth="1"/>
    <col min="19" max="19" width="1.7109375" style="156" customWidth="1"/>
    <col min="20" max="20" width="7.140625" style="193" customWidth="1"/>
    <col min="21" max="21" width="7.57421875" style="193" customWidth="1"/>
    <col min="22" max="22" width="7.140625" style="193" customWidth="1"/>
    <col min="23" max="23" width="1.7109375" style="193" customWidth="1"/>
    <col min="24" max="24" width="9.00390625" style="193" customWidth="1"/>
    <col min="25" max="26" width="9.140625" style="193" customWidth="1"/>
    <col min="27" max="16384" width="11.421875" style="156" customWidth="1"/>
  </cols>
  <sheetData>
    <row r="1" ht="12.75">
      <c r="B1" s="156" t="s">
        <v>639</v>
      </c>
    </row>
    <row r="2" spans="2:26" ht="12.75">
      <c r="B2" s="154" t="s">
        <v>695</v>
      </c>
      <c r="C2" s="209"/>
      <c r="D2" s="220"/>
      <c r="E2" s="220"/>
      <c r="F2" s="220"/>
      <c r="G2" s="220"/>
      <c r="H2" s="220"/>
      <c r="I2" s="220"/>
      <c r="J2" s="220"/>
      <c r="K2" s="220"/>
      <c r="L2" s="220"/>
      <c r="M2" s="220"/>
      <c r="N2" s="220"/>
      <c r="O2" s="220"/>
      <c r="P2" s="220"/>
      <c r="Q2" s="220"/>
      <c r="R2" s="220"/>
      <c r="S2" s="220"/>
      <c r="T2" s="220"/>
      <c r="U2" s="220"/>
      <c r="V2" s="220"/>
      <c r="W2" s="220"/>
      <c r="X2" s="220"/>
      <c r="Y2" s="220"/>
      <c r="Z2" s="220"/>
    </row>
    <row r="3" spans="2:26" ht="12.75">
      <c r="B3" s="157" t="s">
        <v>0</v>
      </c>
      <c r="C3" s="209"/>
      <c r="D3" s="220"/>
      <c r="E3" s="220"/>
      <c r="F3" s="220"/>
      <c r="G3" s="220"/>
      <c r="H3" s="220"/>
      <c r="I3" s="220"/>
      <c r="J3" s="220"/>
      <c r="K3" s="220"/>
      <c r="L3" s="220"/>
      <c r="M3" s="220"/>
      <c r="N3" s="220"/>
      <c r="O3" s="220"/>
      <c r="P3" s="220"/>
      <c r="Q3" s="220"/>
      <c r="R3" s="220"/>
      <c r="S3" s="220"/>
      <c r="T3" s="220"/>
      <c r="U3" s="220"/>
      <c r="V3" s="220"/>
      <c r="W3" s="220"/>
      <c r="X3" s="220"/>
      <c r="Y3" s="220"/>
      <c r="Z3" s="220"/>
    </row>
    <row r="4" spans="3:19" ht="12.75">
      <c r="C4" s="231"/>
      <c r="D4" s="231"/>
      <c r="E4" s="231"/>
      <c r="F4" s="231"/>
      <c r="G4" s="231"/>
      <c r="L4" s="193"/>
      <c r="M4" s="193"/>
      <c r="N4" s="193"/>
      <c r="O4" s="193"/>
      <c r="P4" s="193"/>
      <c r="Q4" s="193"/>
      <c r="R4" s="193"/>
      <c r="S4" s="193"/>
    </row>
    <row r="5" spans="2:26" ht="12.75">
      <c r="B5" s="188"/>
      <c r="C5" s="232"/>
      <c r="D5" s="232"/>
      <c r="E5" s="232"/>
      <c r="F5" s="232"/>
      <c r="G5" s="232"/>
      <c r="H5" s="393"/>
      <c r="I5" s="393"/>
      <c r="J5" s="393"/>
      <c r="K5" s="393"/>
      <c r="L5" s="393"/>
      <c r="M5" s="393"/>
      <c r="N5" s="393"/>
      <c r="O5" s="393"/>
      <c r="P5" s="393"/>
      <c r="Q5" s="393"/>
      <c r="R5" s="393"/>
      <c r="S5" s="393"/>
      <c r="T5" s="393"/>
      <c r="U5" s="393"/>
      <c r="V5" s="393"/>
      <c r="W5" s="233"/>
      <c r="X5" s="393"/>
      <c r="Y5" s="393"/>
      <c r="Z5" s="393"/>
    </row>
    <row r="6" spans="3:26" ht="12.75">
      <c r="C6" s="249"/>
      <c r="D6" s="249"/>
      <c r="E6" s="249"/>
      <c r="F6" s="249"/>
      <c r="G6" s="249"/>
      <c r="H6" s="377" t="s">
        <v>455</v>
      </c>
      <c r="I6" s="377"/>
      <c r="J6" s="377"/>
      <c r="K6" s="377"/>
      <c r="L6" s="377"/>
      <c r="M6" s="377"/>
      <c r="N6" s="377"/>
      <c r="O6" s="377"/>
      <c r="P6" s="377"/>
      <c r="Q6" s="377"/>
      <c r="R6" s="377"/>
      <c r="S6" s="377"/>
      <c r="T6" s="377"/>
      <c r="U6" s="377"/>
      <c r="V6" s="377"/>
      <c r="W6" s="198"/>
      <c r="X6" s="394" t="s">
        <v>448</v>
      </c>
      <c r="Y6" s="394"/>
      <c r="Z6" s="394"/>
    </row>
    <row r="7" spans="2:26" ht="12.75">
      <c r="B7" s="94" t="s">
        <v>1</v>
      </c>
      <c r="C7" s="231"/>
      <c r="E7" s="231"/>
      <c r="F7" s="231"/>
      <c r="G7" s="231"/>
      <c r="H7" s="392" t="s">
        <v>449</v>
      </c>
      <c r="I7" s="392"/>
      <c r="J7" s="392"/>
      <c r="K7" s="192"/>
      <c r="L7" s="392" t="s">
        <v>348</v>
      </c>
      <c r="M7" s="392"/>
      <c r="N7" s="392"/>
      <c r="O7" s="192"/>
      <c r="P7" s="392" t="s">
        <v>456</v>
      </c>
      <c r="Q7" s="392"/>
      <c r="R7" s="392"/>
      <c r="S7" s="192"/>
      <c r="T7" s="392" t="s">
        <v>457</v>
      </c>
      <c r="U7" s="392"/>
      <c r="V7" s="392"/>
      <c r="W7" s="192"/>
      <c r="X7" s="251" t="s">
        <v>336</v>
      </c>
      <c r="Y7" s="251" t="s">
        <v>337</v>
      </c>
      <c r="Z7" s="251" t="s">
        <v>118</v>
      </c>
    </row>
    <row r="8" spans="8:23" ht="12.75">
      <c r="H8" s="252" t="s">
        <v>336</v>
      </c>
      <c r="I8" s="252" t="s">
        <v>337</v>
      </c>
      <c r="J8" s="252" t="s">
        <v>118</v>
      </c>
      <c r="K8" s="243"/>
      <c r="L8" s="252" t="s">
        <v>336</v>
      </c>
      <c r="M8" s="252" t="s">
        <v>337</v>
      </c>
      <c r="N8" s="252" t="s">
        <v>118</v>
      </c>
      <c r="O8" s="243"/>
      <c r="P8" s="252" t="s">
        <v>336</v>
      </c>
      <c r="Q8" s="252" t="s">
        <v>337</v>
      </c>
      <c r="R8" s="252" t="s">
        <v>118</v>
      </c>
      <c r="S8" s="243"/>
      <c r="T8" s="252" t="s">
        <v>336</v>
      </c>
      <c r="U8" s="252" t="s">
        <v>337</v>
      </c>
      <c r="V8" s="252" t="s">
        <v>118</v>
      </c>
      <c r="W8" s="243"/>
    </row>
    <row r="9" spans="2:26" ht="19.5" customHeight="1">
      <c r="B9" s="190"/>
      <c r="C9" s="194"/>
      <c r="D9" s="194"/>
      <c r="E9" s="194"/>
      <c r="F9" s="194"/>
      <c r="G9" s="194"/>
      <c r="H9" s="194"/>
      <c r="I9" s="194"/>
      <c r="J9" s="194"/>
      <c r="K9" s="194"/>
      <c r="L9" s="194"/>
      <c r="M9" s="194"/>
      <c r="N9" s="194"/>
      <c r="O9" s="194"/>
      <c r="P9" s="194"/>
      <c r="Q9" s="194"/>
      <c r="R9" s="194"/>
      <c r="S9" s="194"/>
      <c r="T9" s="194"/>
      <c r="U9" s="194"/>
      <c r="V9" s="194"/>
      <c r="W9" s="194"/>
      <c r="X9" s="194"/>
      <c r="Y9" s="194"/>
      <c r="Z9" s="194"/>
    </row>
    <row r="10" spans="12:19" ht="12.75">
      <c r="L10" s="193"/>
      <c r="M10" s="193"/>
      <c r="N10" s="193"/>
      <c r="O10" s="193"/>
      <c r="P10" s="193"/>
      <c r="Q10" s="193"/>
      <c r="R10" s="193"/>
      <c r="S10" s="193"/>
    </row>
    <row r="11" spans="2:26" ht="12.75">
      <c r="B11" s="192" t="s">
        <v>368</v>
      </c>
      <c r="C11" s="192" t="s">
        <v>640</v>
      </c>
      <c r="D11" s="192"/>
      <c r="H11" s="192">
        <v>1237.4645659999999</v>
      </c>
      <c r="I11" s="192">
        <v>1228.5276458271558</v>
      </c>
      <c r="J11" s="192">
        <v>8.936920172844111</v>
      </c>
      <c r="K11" s="192"/>
      <c r="L11" s="192">
        <v>1214.72285527</v>
      </c>
      <c r="M11" s="192">
        <v>1263.2773798692826</v>
      </c>
      <c r="N11" s="192">
        <v>-48.55452459928256</v>
      </c>
      <c r="O11" s="192"/>
      <c r="P11" s="192">
        <v>1294.672548504</v>
      </c>
      <c r="Q11" s="192">
        <v>1336.3389174626582</v>
      </c>
      <c r="R11" s="192">
        <v>-41.66636895865827</v>
      </c>
      <c r="S11" s="192"/>
      <c r="T11" s="192">
        <v>1384.192095607165</v>
      </c>
      <c r="U11" s="192">
        <v>1446.599344416622</v>
      </c>
      <c r="V11" s="192">
        <v>-62.40724880945709</v>
      </c>
      <c r="W11" s="192"/>
      <c r="X11" s="192">
        <v>5131.0520653811645</v>
      </c>
      <c r="Y11" s="192">
        <v>5274.743287575719</v>
      </c>
      <c r="Z11" s="192">
        <v>-143.69122219455403</v>
      </c>
    </row>
    <row r="12" spans="3:26" s="191" customFormat="1" ht="12.75">
      <c r="C12" s="192"/>
      <c r="D12" s="278" t="s">
        <v>641</v>
      </c>
      <c r="E12" s="192"/>
      <c r="H12" s="193">
        <v>756.5988629999999</v>
      </c>
      <c r="I12" s="193">
        <v>878.0432635672806</v>
      </c>
      <c r="J12" s="193">
        <v>-121.4444005672807</v>
      </c>
      <c r="K12" s="193"/>
      <c r="L12" s="193">
        <v>774.455481</v>
      </c>
      <c r="M12" s="193">
        <v>893.5136210000001</v>
      </c>
      <c r="N12" s="193">
        <v>-119.0581400000001</v>
      </c>
      <c r="O12" s="193"/>
      <c r="P12" s="193">
        <v>833.255552</v>
      </c>
      <c r="Q12" s="193">
        <v>977.8919820000001</v>
      </c>
      <c r="R12" s="193">
        <v>-144.63643000000013</v>
      </c>
      <c r="S12" s="193"/>
      <c r="T12" s="193">
        <v>839.52890570976</v>
      </c>
      <c r="U12" s="193">
        <v>1039.2106342050001</v>
      </c>
      <c r="V12" s="193">
        <v>-199.68172849524012</v>
      </c>
      <c r="W12" s="193"/>
      <c r="X12" s="193">
        <v>3203.83880170976</v>
      </c>
      <c r="Y12" s="193">
        <v>3788.659500772281</v>
      </c>
      <c r="Z12" s="193">
        <v>-584.8206990625208</v>
      </c>
    </row>
    <row r="13" spans="7:26" ht="12.75">
      <c r="G13" s="193" t="s">
        <v>52</v>
      </c>
      <c r="H13" s="193">
        <v>8.57295</v>
      </c>
      <c r="I13" s="193">
        <v>0</v>
      </c>
      <c r="J13" s="193">
        <v>8.57295</v>
      </c>
      <c r="L13" s="193">
        <v>0.788541</v>
      </c>
      <c r="M13" s="193">
        <v>0</v>
      </c>
      <c r="N13" s="193">
        <v>0.788541</v>
      </c>
      <c r="O13" s="193"/>
      <c r="P13" s="193">
        <v>0.688452</v>
      </c>
      <c r="Q13" s="193">
        <v>0</v>
      </c>
      <c r="R13" s="193">
        <v>0.688452</v>
      </c>
      <c r="S13" s="193"/>
      <c r="T13" s="193">
        <v>4.53535005</v>
      </c>
      <c r="U13" s="193">
        <v>0</v>
      </c>
      <c r="V13" s="193">
        <v>4.53535005</v>
      </c>
      <c r="X13" s="193">
        <v>14.58529305</v>
      </c>
      <c r="Y13" s="193">
        <v>0</v>
      </c>
      <c r="Z13" s="193">
        <v>14.58529305</v>
      </c>
    </row>
    <row r="14" spans="7:26" ht="12.75">
      <c r="G14" s="193" t="s">
        <v>94</v>
      </c>
      <c r="H14" s="193">
        <v>433.085278</v>
      </c>
      <c r="I14" s="193">
        <v>364.5459775672806</v>
      </c>
      <c r="J14" s="193">
        <v>68.53930043271941</v>
      </c>
      <c r="L14" s="193">
        <v>439.762398</v>
      </c>
      <c r="M14" s="193">
        <v>373.3</v>
      </c>
      <c r="N14" s="193">
        <v>66.46239800000001</v>
      </c>
      <c r="O14" s="193"/>
      <c r="P14" s="193">
        <v>531.69139</v>
      </c>
      <c r="Q14" s="193">
        <v>416.3</v>
      </c>
      <c r="R14" s="193">
        <v>115.39138999999994</v>
      </c>
      <c r="S14" s="193"/>
      <c r="T14" s="193">
        <v>523.48847365476</v>
      </c>
      <c r="U14" s="193">
        <v>470.9</v>
      </c>
      <c r="V14" s="193">
        <v>52.58847365476004</v>
      </c>
      <c r="X14" s="193">
        <v>1928.02753965476</v>
      </c>
      <c r="Y14" s="193">
        <v>1625.0459775672807</v>
      </c>
      <c r="Z14" s="193">
        <v>302.98156208747923</v>
      </c>
    </row>
    <row r="15" spans="7:26" ht="12.75">
      <c r="G15" s="193" t="s">
        <v>53</v>
      </c>
      <c r="H15" s="193">
        <v>314.940635</v>
      </c>
      <c r="I15" s="193">
        <v>513.497286</v>
      </c>
      <c r="J15" s="193">
        <v>-198.55665100000004</v>
      </c>
      <c r="L15" s="193">
        <v>333.904542</v>
      </c>
      <c r="M15" s="193">
        <v>520.213621</v>
      </c>
      <c r="N15" s="193">
        <v>-186.309079</v>
      </c>
      <c r="O15" s="193"/>
      <c r="P15" s="193">
        <v>300.87571</v>
      </c>
      <c r="Q15" s="193">
        <v>561.591982</v>
      </c>
      <c r="R15" s="193">
        <v>-260.716272</v>
      </c>
      <c r="S15" s="193"/>
      <c r="T15" s="193">
        <v>311.50508200499996</v>
      </c>
      <c r="U15" s="193">
        <v>568.310634205</v>
      </c>
      <c r="V15" s="193">
        <v>-256.8055522000001</v>
      </c>
      <c r="X15" s="193">
        <v>1261.225969005</v>
      </c>
      <c r="Y15" s="193">
        <v>2163.613523205</v>
      </c>
      <c r="Z15" s="193">
        <v>-902.3875542000001</v>
      </c>
    </row>
    <row r="16" spans="1:26" s="191" customFormat="1" ht="12.75">
      <c r="A16" s="156"/>
      <c r="B16" s="156"/>
      <c r="C16" s="193"/>
      <c r="D16" s="278" t="s">
        <v>642</v>
      </c>
      <c r="E16" s="193"/>
      <c r="F16" s="156"/>
      <c r="G16" s="156"/>
      <c r="H16" s="193">
        <v>415.553593</v>
      </c>
      <c r="I16" s="193">
        <v>224.94572482407338</v>
      </c>
      <c r="J16" s="193">
        <v>190.6078681759266</v>
      </c>
      <c r="K16" s="193"/>
      <c r="L16" s="193">
        <v>363.528757</v>
      </c>
      <c r="M16" s="193">
        <v>243.62048931169792</v>
      </c>
      <c r="N16" s="193">
        <v>119.90826768830206</v>
      </c>
      <c r="O16" s="193"/>
      <c r="P16" s="193">
        <v>385.51504700000004</v>
      </c>
      <c r="Q16" s="193">
        <v>235.9893621910301</v>
      </c>
      <c r="R16" s="193">
        <v>149.52568480896994</v>
      </c>
      <c r="S16" s="193"/>
      <c r="T16" s="193">
        <v>476.997403463005</v>
      </c>
      <c r="U16" s="193">
        <v>269.65902534126417</v>
      </c>
      <c r="V16" s="193">
        <v>207.33837812174085</v>
      </c>
      <c r="W16" s="193"/>
      <c r="X16" s="193">
        <v>1641.5948004630052</v>
      </c>
      <c r="Y16" s="193">
        <v>974.2146016680656</v>
      </c>
      <c r="Z16" s="193">
        <v>667.3801987949396</v>
      </c>
    </row>
    <row r="17" spans="7:26" ht="12.75">
      <c r="G17" s="193" t="s">
        <v>52</v>
      </c>
      <c r="H17" s="193">
        <v>197.605581</v>
      </c>
      <c r="I17" s="193">
        <v>71.670353</v>
      </c>
      <c r="J17" s="193">
        <v>125.935228</v>
      </c>
      <c r="L17" s="193">
        <v>139.05706</v>
      </c>
      <c r="M17" s="193">
        <v>91.958364</v>
      </c>
      <c r="N17" s="193">
        <v>47.098696000000004</v>
      </c>
      <c r="O17" s="193"/>
      <c r="P17" s="193">
        <v>168.73145300000002</v>
      </c>
      <c r="Q17" s="193">
        <v>81.977062</v>
      </c>
      <c r="R17" s="193">
        <v>86.75439100000001</v>
      </c>
      <c r="S17" s="193"/>
      <c r="T17" s="193">
        <v>211.1048944685</v>
      </c>
      <c r="U17" s="193">
        <v>90.18662927349997</v>
      </c>
      <c r="V17" s="193">
        <v>120.91826519500002</v>
      </c>
      <c r="X17" s="193">
        <v>716.4989884685</v>
      </c>
      <c r="Y17" s="193">
        <v>335.7924082735</v>
      </c>
      <c r="Z17" s="193">
        <v>380.706580195</v>
      </c>
    </row>
    <row r="18" spans="7:26" ht="12.75">
      <c r="G18" s="193" t="s">
        <v>94</v>
      </c>
      <c r="H18" s="193">
        <v>162.56725699999998</v>
      </c>
      <c r="I18" s="193">
        <v>77.01675582407337</v>
      </c>
      <c r="J18" s="193">
        <v>85.55050117592661</v>
      </c>
      <c r="L18" s="193">
        <v>170.10768299999998</v>
      </c>
      <c r="M18" s="193">
        <v>78.83843631169792</v>
      </c>
      <c r="N18" s="193">
        <v>91.26924668830206</v>
      </c>
      <c r="O18" s="193"/>
      <c r="P18" s="193">
        <v>162.68059699999998</v>
      </c>
      <c r="Q18" s="193">
        <v>89.4566081910301</v>
      </c>
      <c r="R18" s="193">
        <v>73.22398880896988</v>
      </c>
      <c r="S18" s="193"/>
      <c r="T18" s="193">
        <v>199.643203573415</v>
      </c>
      <c r="U18" s="193">
        <v>100.71598540109751</v>
      </c>
      <c r="V18" s="193">
        <v>98.9272181723175</v>
      </c>
      <c r="X18" s="193">
        <v>694.998740573415</v>
      </c>
      <c r="Y18" s="193">
        <v>346.0277857278989</v>
      </c>
      <c r="Z18" s="193">
        <v>348.97095484551613</v>
      </c>
    </row>
    <row r="19" spans="7:26" ht="12.75">
      <c r="G19" s="193" t="s">
        <v>53</v>
      </c>
      <c r="H19" s="193">
        <v>55.38075499999999</v>
      </c>
      <c r="I19" s="193">
        <v>76.25861599999999</v>
      </c>
      <c r="J19" s="193">
        <v>-20.877860999999996</v>
      </c>
      <c r="L19" s="193">
        <v>54.364014</v>
      </c>
      <c r="M19" s="193">
        <v>72.823689</v>
      </c>
      <c r="N19" s="193">
        <v>-18.459675000000004</v>
      </c>
      <c r="O19" s="193"/>
      <c r="P19" s="193">
        <v>54.102997</v>
      </c>
      <c r="Q19" s="193">
        <v>64.555692</v>
      </c>
      <c r="R19" s="193">
        <v>-10.452694999999991</v>
      </c>
      <c r="S19" s="193"/>
      <c r="T19" s="193">
        <v>66.24930542109001</v>
      </c>
      <c r="U19" s="193">
        <v>78.75641066666665</v>
      </c>
      <c r="V19" s="193">
        <v>-12.50710524557664</v>
      </c>
      <c r="X19" s="193">
        <v>230.09707142109</v>
      </c>
      <c r="Y19" s="193">
        <v>292.39440766666667</v>
      </c>
      <c r="Z19" s="193">
        <v>-62.29733624557667</v>
      </c>
    </row>
    <row r="20" spans="1:26" s="191" customFormat="1" ht="12.75">
      <c r="A20" s="156"/>
      <c r="B20" s="156"/>
      <c r="C20" s="193"/>
      <c r="D20" s="278" t="s">
        <v>643</v>
      </c>
      <c r="E20" s="193"/>
      <c r="F20" s="156"/>
      <c r="G20" s="156"/>
      <c r="H20" s="193">
        <v>65.31210999999999</v>
      </c>
      <c r="I20" s="193">
        <v>125.53865743580182</v>
      </c>
      <c r="J20" s="193">
        <v>-60.226547435801834</v>
      </c>
      <c r="K20" s="193"/>
      <c r="L20" s="193">
        <v>76.73861726999999</v>
      </c>
      <c r="M20" s="193">
        <v>126.14326955758474</v>
      </c>
      <c r="N20" s="193">
        <v>-49.40465228758475</v>
      </c>
      <c r="O20" s="193"/>
      <c r="P20" s="193">
        <v>75.90194950399999</v>
      </c>
      <c r="Q20" s="193">
        <v>122.45757327162812</v>
      </c>
      <c r="R20" s="193">
        <v>-46.555623767628134</v>
      </c>
      <c r="S20" s="193"/>
      <c r="T20" s="193">
        <v>67.66578643439999</v>
      </c>
      <c r="U20" s="193">
        <v>137.7296848703577</v>
      </c>
      <c r="V20" s="193">
        <v>-70.0638984359577</v>
      </c>
      <c r="W20" s="193"/>
      <c r="X20" s="193">
        <v>285.61846320839993</v>
      </c>
      <c r="Y20" s="193">
        <v>511.8691851353724</v>
      </c>
      <c r="Z20" s="193">
        <v>-226.25072192697246</v>
      </c>
    </row>
    <row r="21" spans="7:26" ht="12.75">
      <c r="G21" s="193" t="s">
        <v>52</v>
      </c>
      <c r="H21" s="193">
        <v>7.28008</v>
      </c>
      <c r="I21" s="193">
        <v>11.100320000000002</v>
      </c>
      <c r="J21" s="193">
        <v>-3.820240000000002</v>
      </c>
      <c r="L21" s="193">
        <v>3.7142279999999994</v>
      </c>
      <c r="M21" s="193">
        <v>8.674029</v>
      </c>
      <c r="N21" s="193">
        <v>-4.9598010000000015</v>
      </c>
      <c r="O21" s="193"/>
      <c r="P21" s="193">
        <v>3.46554208</v>
      </c>
      <c r="Q21" s="193">
        <v>12.22373896</v>
      </c>
      <c r="R21" s="193">
        <v>-8.75819688</v>
      </c>
      <c r="S21" s="193"/>
      <c r="T21" s="193">
        <v>7.319188562399999</v>
      </c>
      <c r="U21" s="193">
        <v>10.332098495999999</v>
      </c>
      <c r="V21" s="193">
        <v>-3.0129099335999996</v>
      </c>
      <c r="X21" s="193">
        <v>21.7790386424</v>
      </c>
      <c r="Y21" s="193">
        <v>42.330186456</v>
      </c>
      <c r="Z21" s="193">
        <v>-20.5511478136</v>
      </c>
    </row>
    <row r="22" spans="7:26" ht="12.75">
      <c r="G22" s="193" t="s">
        <v>94</v>
      </c>
      <c r="H22" s="193">
        <v>42.848484</v>
      </c>
      <c r="I22" s="193">
        <v>71.88230543580183</v>
      </c>
      <c r="J22" s="193">
        <v>-29.033821435801826</v>
      </c>
      <c r="L22" s="193">
        <v>58.23334376999999</v>
      </c>
      <c r="M22" s="193">
        <v>73.58254055758474</v>
      </c>
      <c r="N22" s="193">
        <v>-15.349196787584745</v>
      </c>
      <c r="O22" s="193"/>
      <c r="P22" s="193">
        <v>59.487038133999995</v>
      </c>
      <c r="Q22" s="193">
        <v>83.49283431162812</v>
      </c>
      <c r="R22" s="193">
        <v>-24.00579617762812</v>
      </c>
      <c r="S22" s="193"/>
      <c r="T22" s="193">
        <v>40.33843344299999</v>
      </c>
      <c r="U22" s="193">
        <v>94.00158637435769</v>
      </c>
      <c r="V22" s="193">
        <v>-53.66315293135769</v>
      </c>
      <c r="X22" s="193">
        <v>200.90729934699996</v>
      </c>
      <c r="Y22" s="193">
        <v>322.9592666793724</v>
      </c>
      <c r="Z22" s="193">
        <v>-122.05196733237241</v>
      </c>
    </row>
    <row r="23" spans="3:26" s="176" customFormat="1" ht="12.75">
      <c r="C23" s="180"/>
      <c r="D23" s="180"/>
      <c r="E23" s="180"/>
      <c r="F23" s="193"/>
      <c r="G23" s="193" t="s">
        <v>53</v>
      </c>
      <c r="H23" s="193">
        <v>15.183546</v>
      </c>
      <c r="I23" s="193">
        <v>42.556032</v>
      </c>
      <c r="J23" s="180">
        <v>-27.372486000000002</v>
      </c>
      <c r="K23" s="180"/>
      <c r="L23" s="193">
        <v>14.791045499999997</v>
      </c>
      <c r="M23" s="193">
        <v>43.8867</v>
      </c>
      <c r="N23" s="180">
        <v>-29.095654500000002</v>
      </c>
      <c r="O23" s="180"/>
      <c r="P23" s="193">
        <v>12.949369289999998</v>
      </c>
      <c r="Q23" s="193">
        <v>26.741</v>
      </c>
      <c r="R23" s="180">
        <v>-13.791630710000002</v>
      </c>
      <c r="S23" s="180"/>
      <c r="T23" s="193">
        <v>20.008164428999997</v>
      </c>
      <c r="U23" s="193">
        <v>33.396</v>
      </c>
      <c r="V23" s="180">
        <v>-13.387835571000004</v>
      </c>
      <c r="W23" s="180"/>
      <c r="X23" s="193">
        <v>62.93212521899999</v>
      </c>
      <c r="Y23" s="193">
        <v>146.579732</v>
      </c>
      <c r="Z23" s="180">
        <v>-83.64760678100001</v>
      </c>
    </row>
    <row r="24" spans="3:26" s="176" customFormat="1" ht="12.75">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row>
    <row r="25" spans="2:26" s="215" customFormat="1" ht="12.75">
      <c r="B25" s="192" t="s">
        <v>644</v>
      </c>
      <c r="C25" s="192" t="s">
        <v>645</v>
      </c>
      <c r="D25" s="192"/>
      <c r="H25" s="192">
        <v>427.063</v>
      </c>
      <c r="I25" s="192">
        <v>476.919</v>
      </c>
      <c r="J25" s="214">
        <v>-49.855999999999995</v>
      </c>
      <c r="K25" s="214"/>
      <c r="L25" s="192">
        <v>235.49</v>
      </c>
      <c r="M25" s="192">
        <v>419.302</v>
      </c>
      <c r="N25" s="214">
        <v>-183.812</v>
      </c>
      <c r="O25" s="214"/>
      <c r="P25" s="214">
        <v>328.5</v>
      </c>
      <c r="Q25" s="214">
        <v>466.6</v>
      </c>
      <c r="R25" s="214">
        <v>-138.1</v>
      </c>
      <c r="S25" s="214"/>
      <c r="T25" s="214">
        <v>428.27</v>
      </c>
      <c r="U25" s="214">
        <v>398.9</v>
      </c>
      <c r="V25" s="214">
        <v>29.369999999999948</v>
      </c>
      <c r="W25" s="214"/>
      <c r="X25" s="214">
        <v>1419.3229999999999</v>
      </c>
      <c r="Y25" s="214">
        <v>1761.721</v>
      </c>
      <c r="Z25" s="214">
        <v>-342.39800000000014</v>
      </c>
    </row>
    <row r="26" spans="3:26" s="176" customFormat="1" ht="13.5" customHeight="1">
      <c r="C26" s="180"/>
      <c r="D26" s="278" t="s">
        <v>131</v>
      </c>
      <c r="E26" s="193"/>
      <c r="H26" s="193">
        <v>37.41049662275873</v>
      </c>
      <c r="I26" s="193">
        <v>126.25459329462791</v>
      </c>
      <c r="J26" s="180">
        <v>-88.84409667186918</v>
      </c>
      <c r="K26" s="180"/>
      <c r="L26" s="193">
        <v>70.64700000000002</v>
      </c>
      <c r="M26" s="193">
        <v>168.32800000000003</v>
      </c>
      <c r="N26" s="180">
        <v>-97.68100000000001</v>
      </c>
      <c r="O26" s="180"/>
      <c r="P26" s="193">
        <v>79.28539617739835</v>
      </c>
      <c r="Q26" s="193">
        <v>122.51645461242424</v>
      </c>
      <c r="R26" s="180">
        <v>-43.231058435025886</v>
      </c>
      <c r="S26" s="180"/>
      <c r="T26" s="193">
        <v>64.2405</v>
      </c>
      <c r="U26" s="193">
        <v>119.67</v>
      </c>
      <c r="V26" s="180">
        <v>-55.429500000000004</v>
      </c>
      <c r="W26" s="180"/>
      <c r="X26" s="193">
        <v>251.5833928001571</v>
      </c>
      <c r="Y26" s="193">
        <v>536.7690479070521</v>
      </c>
      <c r="Z26" s="180">
        <v>-285.18565510689507</v>
      </c>
    </row>
    <row r="27" spans="1:26" s="176" customFormat="1" ht="12" customHeight="1">
      <c r="A27" s="156"/>
      <c r="B27" s="156"/>
      <c r="C27" s="193"/>
      <c r="D27" s="278" t="s">
        <v>54</v>
      </c>
      <c r="E27" s="193"/>
      <c r="F27" s="193"/>
      <c r="G27" s="193"/>
      <c r="H27" s="193">
        <v>389.65250337724126</v>
      </c>
      <c r="I27" s="193">
        <v>350.6644067053721</v>
      </c>
      <c r="J27" s="193">
        <v>38.98809667186919</v>
      </c>
      <c r="K27" s="193"/>
      <c r="L27" s="193">
        <v>164.843</v>
      </c>
      <c r="M27" s="193">
        <v>250.974</v>
      </c>
      <c r="N27" s="193">
        <v>-86.131</v>
      </c>
      <c r="O27" s="193"/>
      <c r="P27" s="193">
        <v>249.21460382260165</v>
      </c>
      <c r="Q27" s="193">
        <v>344.0835453875758</v>
      </c>
      <c r="R27" s="193">
        <v>-94.86894156497414</v>
      </c>
      <c r="S27" s="193"/>
      <c r="T27" s="193">
        <v>364.0295</v>
      </c>
      <c r="U27" s="193">
        <v>279.23</v>
      </c>
      <c r="V27" s="193">
        <v>84.79949999999997</v>
      </c>
      <c r="W27" s="193"/>
      <c r="X27" s="193">
        <v>1167.7396071998428</v>
      </c>
      <c r="Y27" s="193">
        <v>1224.951952092948</v>
      </c>
      <c r="Z27" s="193">
        <v>-57.21234489310518</v>
      </c>
    </row>
    <row r="28" spans="5:19" ht="12.75">
      <c r="E28" s="156"/>
      <c r="F28" s="156"/>
      <c r="G28" s="156"/>
      <c r="L28" s="193"/>
      <c r="M28" s="193"/>
      <c r="N28" s="193"/>
      <c r="O28" s="193"/>
      <c r="P28" s="193"/>
      <c r="Q28" s="193"/>
      <c r="R28" s="193"/>
      <c r="S28" s="193"/>
    </row>
    <row r="29" spans="2:26" s="215" customFormat="1" ht="12.75">
      <c r="B29" s="216" t="s">
        <v>388</v>
      </c>
      <c r="C29" s="216" t="s">
        <v>646</v>
      </c>
      <c r="D29" s="191"/>
      <c r="H29" s="214">
        <v>510.331181399313</v>
      </c>
      <c r="I29" s="214">
        <v>718.2720236174546</v>
      </c>
      <c r="J29" s="214">
        <v>-207.9408422181416</v>
      </c>
      <c r="K29" s="214"/>
      <c r="L29" s="214">
        <v>539.5902725942968</v>
      </c>
      <c r="M29" s="214">
        <v>730.6511087248504</v>
      </c>
      <c r="N29" s="214">
        <v>-191.06083613055353</v>
      </c>
      <c r="O29" s="214"/>
      <c r="P29" s="214">
        <v>560.8775784</v>
      </c>
      <c r="Q29" s="214">
        <v>679.9043146724615</v>
      </c>
      <c r="R29" s="214">
        <v>-119.02673627246156</v>
      </c>
      <c r="S29" s="214"/>
      <c r="T29" s="214">
        <v>624.3341240652001</v>
      </c>
      <c r="U29" s="214">
        <v>781.773537441597</v>
      </c>
      <c r="V29" s="214">
        <v>-157.43941337639694</v>
      </c>
      <c r="W29" s="214"/>
      <c r="X29" s="214">
        <v>2235.1331564588095</v>
      </c>
      <c r="Y29" s="214">
        <v>2910.600984456364</v>
      </c>
      <c r="Z29" s="214">
        <v>-675.4678279975547</v>
      </c>
    </row>
    <row r="30" spans="4:26" ht="12.75">
      <c r="D30" s="219" t="s">
        <v>103</v>
      </c>
      <c r="E30" s="156"/>
      <c r="H30" s="193">
        <v>35.23864</v>
      </c>
      <c r="I30" s="193">
        <v>33.499816</v>
      </c>
      <c r="J30" s="193">
        <v>1.738823999999994</v>
      </c>
      <c r="L30" s="193">
        <v>40.3211151</v>
      </c>
      <c r="M30" s="193">
        <v>42.2109135</v>
      </c>
      <c r="N30" s="193">
        <v>-1.8897983999999965</v>
      </c>
      <c r="O30" s="193"/>
      <c r="P30" s="193">
        <v>40.5863966</v>
      </c>
      <c r="Q30" s="193">
        <v>38.202604718461544</v>
      </c>
      <c r="R30" s="193">
        <v>2.383791881538457</v>
      </c>
      <c r="S30" s="193"/>
      <c r="T30" s="193">
        <v>38.1476581692</v>
      </c>
      <c r="U30" s="193">
        <v>35.58737293941176</v>
      </c>
      <c r="V30" s="193">
        <v>2.560285229788242</v>
      </c>
      <c r="X30" s="193">
        <v>154.2938098692</v>
      </c>
      <c r="Y30" s="193">
        <v>149.5007071578733</v>
      </c>
      <c r="Z30" s="193">
        <v>4.793102711326696</v>
      </c>
    </row>
    <row r="31" spans="4:26" ht="12.75">
      <c r="D31" s="219" t="s">
        <v>55</v>
      </c>
      <c r="E31" s="156"/>
      <c r="H31" s="193">
        <v>0</v>
      </c>
      <c r="I31" s="193">
        <v>0</v>
      </c>
      <c r="J31" s="193">
        <v>0</v>
      </c>
      <c r="L31" s="193">
        <v>0</v>
      </c>
      <c r="M31" s="193">
        <v>0</v>
      </c>
      <c r="N31" s="193">
        <v>0</v>
      </c>
      <c r="O31" s="193"/>
      <c r="P31" s="193">
        <v>0</v>
      </c>
      <c r="Q31" s="193">
        <v>0</v>
      </c>
      <c r="R31" s="193">
        <v>0</v>
      </c>
      <c r="S31" s="193"/>
      <c r="T31" s="193">
        <v>0</v>
      </c>
      <c r="U31" s="193">
        <v>0</v>
      </c>
      <c r="V31" s="193">
        <v>0</v>
      </c>
      <c r="X31" s="193">
        <v>0</v>
      </c>
      <c r="Y31" s="193">
        <v>0</v>
      </c>
      <c r="Z31" s="193">
        <v>0</v>
      </c>
    </row>
    <row r="32" spans="4:26" ht="12.75">
      <c r="D32" s="219" t="s">
        <v>56</v>
      </c>
      <c r="E32" s="156"/>
      <c r="H32" s="193">
        <v>45.10976839931293</v>
      </c>
      <c r="I32" s="193">
        <v>114.02756361745463</v>
      </c>
      <c r="J32" s="193">
        <v>-68.9177952181417</v>
      </c>
      <c r="L32" s="193">
        <v>47.432571294296864</v>
      </c>
      <c r="M32" s="193">
        <v>102.41780662205034</v>
      </c>
      <c r="N32" s="193">
        <v>-54.98523532775347</v>
      </c>
      <c r="O32" s="193"/>
      <c r="P32" s="193">
        <v>63.9</v>
      </c>
      <c r="Q32" s="193">
        <v>116.1</v>
      </c>
      <c r="R32" s="193">
        <v>-52.2</v>
      </c>
      <c r="S32" s="193"/>
      <c r="T32" s="193">
        <v>60.034560000000006</v>
      </c>
      <c r="U32" s="193">
        <v>146.4532</v>
      </c>
      <c r="V32" s="193">
        <v>-86.41864000000001</v>
      </c>
      <c r="X32" s="193">
        <v>216.4768996936098</v>
      </c>
      <c r="Y32" s="193">
        <v>478.99857023950494</v>
      </c>
      <c r="Z32" s="193">
        <v>-262.5216705458952</v>
      </c>
    </row>
    <row r="33" spans="4:26" ht="12.75">
      <c r="D33" s="219" t="s">
        <v>104</v>
      </c>
      <c r="E33" s="156"/>
      <c r="H33" s="193">
        <v>6.89</v>
      </c>
      <c r="I33" s="193">
        <v>89.43856000000001</v>
      </c>
      <c r="J33" s="193">
        <v>-82.54856000000001</v>
      </c>
      <c r="L33" s="193">
        <v>12.808303200000001</v>
      </c>
      <c r="M33" s="193">
        <v>103.63202360279999</v>
      </c>
      <c r="N33" s="193">
        <v>-90.82372040279999</v>
      </c>
      <c r="O33" s="193"/>
      <c r="P33" s="193">
        <v>11.359950000000001</v>
      </c>
      <c r="Q33" s="193">
        <v>80.257137954</v>
      </c>
      <c r="R33" s="193">
        <v>-68.897187954</v>
      </c>
      <c r="S33" s="193"/>
      <c r="T33" s="193">
        <v>9.281915999999999</v>
      </c>
      <c r="U33" s="193">
        <v>94.37035380192</v>
      </c>
      <c r="V33" s="193">
        <v>-85.08843780192001</v>
      </c>
      <c r="X33" s="193">
        <v>40.340169200000005</v>
      </c>
      <c r="Y33" s="193">
        <v>367.6980753587201</v>
      </c>
      <c r="Z33" s="193">
        <v>-327.3579061587201</v>
      </c>
    </row>
    <row r="34" spans="4:26" ht="12.75">
      <c r="D34" s="219" t="s">
        <v>132</v>
      </c>
      <c r="E34" s="156"/>
      <c r="H34" s="193">
        <v>21.7</v>
      </c>
      <c r="I34" s="193">
        <v>15.6</v>
      </c>
      <c r="J34" s="193">
        <v>6.1</v>
      </c>
      <c r="L34" s="193">
        <v>16.4</v>
      </c>
      <c r="M34" s="193">
        <v>13.5</v>
      </c>
      <c r="N34" s="193">
        <v>2.9</v>
      </c>
      <c r="O34" s="193"/>
      <c r="P34" s="193">
        <v>15.677200000000001</v>
      </c>
      <c r="Q34" s="193">
        <v>15.315299999999999</v>
      </c>
      <c r="R34" s="193">
        <v>0.3619000000000021</v>
      </c>
      <c r="S34" s="193"/>
      <c r="T34" s="193">
        <v>28.201996776</v>
      </c>
      <c r="U34" s="193">
        <v>23.07762230098932</v>
      </c>
      <c r="V34" s="193">
        <v>5.124374475010683</v>
      </c>
      <c r="X34" s="193">
        <v>81.979196776</v>
      </c>
      <c r="Y34" s="193">
        <v>67.49292230098932</v>
      </c>
      <c r="Z34" s="193">
        <v>14.486274475010674</v>
      </c>
    </row>
    <row r="35" spans="4:26" ht="12.75">
      <c r="D35" s="219" t="s">
        <v>57</v>
      </c>
      <c r="E35" s="156"/>
      <c r="H35" s="193">
        <v>13.1064</v>
      </c>
      <c r="I35" s="193">
        <v>100.4</v>
      </c>
      <c r="J35" s="193">
        <v>-87.2936</v>
      </c>
      <c r="L35" s="193">
        <v>17.044964999999998</v>
      </c>
      <c r="M35" s="193">
        <v>110.8</v>
      </c>
      <c r="N35" s="193">
        <v>-93.75503499999999</v>
      </c>
      <c r="O35" s="193"/>
      <c r="P35" s="193">
        <v>15.99286218</v>
      </c>
      <c r="Q35" s="193">
        <v>101.7</v>
      </c>
      <c r="R35" s="193">
        <v>-85.70713782</v>
      </c>
      <c r="S35" s="193"/>
      <c r="T35" s="193">
        <v>15.141235973999999</v>
      </c>
      <c r="U35" s="193">
        <v>121.256334449676</v>
      </c>
      <c r="V35" s="193">
        <v>-106.115098475676</v>
      </c>
      <c r="X35" s="193">
        <v>61.285463154</v>
      </c>
      <c r="Y35" s="193">
        <v>434.15633444967597</v>
      </c>
      <c r="Z35" s="193">
        <v>-372.87087129567595</v>
      </c>
    </row>
    <row r="36" spans="4:26" ht="12.75">
      <c r="D36" s="219" t="s">
        <v>58</v>
      </c>
      <c r="E36" s="156"/>
      <c r="H36" s="193">
        <v>338.286373</v>
      </c>
      <c r="I36" s="193">
        <v>299.514484</v>
      </c>
      <c r="J36" s="193">
        <v>38.771889000000044</v>
      </c>
      <c r="L36" s="193">
        <v>357.20831799999996</v>
      </c>
      <c r="M36" s="193">
        <v>291.835365</v>
      </c>
      <c r="N36" s="193">
        <v>65.37295299999994</v>
      </c>
      <c r="O36" s="193"/>
      <c r="P36" s="193">
        <v>366.61116961999994</v>
      </c>
      <c r="Q36" s="193">
        <v>248.97927199999998</v>
      </c>
      <c r="R36" s="193">
        <v>117.63189761999996</v>
      </c>
      <c r="S36" s="193"/>
      <c r="T36" s="193">
        <v>425.378310746</v>
      </c>
      <c r="U36" s="193">
        <v>284.28228717159993</v>
      </c>
      <c r="V36" s="193">
        <v>141.09602357440008</v>
      </c>
      <c r="X36" s="193">
        <v>1487.4841713659998</v>
      </c>
      <c r="Y36" s="193">
        <v>1124.6114081716</v>
      </c>
      <c r="Z36" s="193">
        <v>362.8727631943998</v>
      </c>
    </row>
    <row r="37" spans="4:26" ht="12.75">
      <c r="D37" s="219"/>
      <c r="E37" s="156" t="s">
        <v>592</v>
      </c>
      <c r="H37" s="193">
        <v>142.3</v>
      </c>
      <c r="I37" s="193">
        <v>152</v>
      </c>
      <c r="J37" s="193">
        <v>-9.699999999999989</v>
      </c>
      <c r="L37" s="193">
        <v>143.95</v>
      </c>
      <c r="M37" s="193">
        <v>132.1</v>
      </c>
      <c r="N37" s="193">
        <v>11.85</v>
      </c>
      <c r="O37" s="193"/>
      <c r="P37" s="193">
        <v>161.95</v>
      </c>
      <c r="Q37" s="193">
        <v>85.7</v>
      </c>
      <c r="R37" s="193">
        <v>76.25</v>
      </c>
      <c r="S37" s="193"/>
      <c r="T37" s="193">
        <v>185.5</v>
      </c>
      <c r="U37" s="193">
        <v>93.5</v>
      </c>
      <c r="V37" s="193">
        <v>92</v>
      </c>
      <c r="X37" s="193">
        <v>633.7</v>
      </c>
      <c r="Y37" s="193">
        <v>463.3</v>
      </c>
      <c r="Z37" s="193">
        <v>170.4</v>
      </c>
    </row>
    <row r="38" spans="4:26" ht="12.75">
      <c r="D38" s="219"/>
      <c r="E38" s="156" t="s">
        <v>593</v>
      </c>
      <c r="H38" s="193">
        <v>44.386373</v>
      </c>
      <c r="I38" s="193">
        <v>40.214484</v>
      </c>
      <c r="J38" s="193">
        <v>4.171889</v>
      </c>
      <c r="L38" s="193">
        <v>48.558318</v>
      </c>
      <c r="M38" s="193">
        <v>39.935365000000004</v>
      </c>
      <c r="N38" s="193">
        <v>8.622952999999995</v>
      </c>
      <c r="O38" s="193"/>
      <c r="P38" s="193">
        <v>49.12541</v>
      </c>
      <c r="Q38" s="193">
        <v>42.479272</v>
      </c>
      <c r="R38" s="193">
        <v>6.6461380000000005</v>
      </c>
      <c r="S38" s="193"/>
      <c r="T38" s="193">
        <v>48.841864</v>
      </c>
      <c r="U38" s="193">
        <v>41.3132435</v>
      </c>
      <c r="V38" s="193">
        <v>7.528620500000002</v>
      </c>
      <c r="X38" s="193">
        <v>190.911965</v>
      </c>
      <c r="Y38" s="193">
        <v>163.9423645</v>
      </c>
      <c r="Z38" s="193">
        <v>26.969600500000013</v>
      </c>
    </row>
    <row r="39" spans="4:26" ht="12.75">
      <c r="D39" s="219"/>
      <c r="E39" s="156" t="s">
        <v>594</v>
      </c>
      <c r="H39" s="193">
        <v>151.6</v>
      </c>
      <c r="I39" s="193">
        <v>107.3</v>
      </c>
      <c r="J39" s="193">
        <v>44.3</v>
      </c>
      <c r="L39" s="193">
        <v>164.7</v>
      </c>
      <c r="M39" s="193">
        <v>119.8</v>
      </c>
      <c r="N39" s="193">
        <v>44.9</v>
      </c>
      <c r="O39" s="193"/>
      <c r="P39" s="193">
        <v>155.53575962</v>
      </c>
      <c r="Q39" s="193">
        <v>120.8</v>
      </c>
      <c r="R39" s="193">
        <v>34.735759619999996</v>
      </c>
      <c r="S39" s="193"/>
      <c r="T39" s="193">
        <v>191.036446746</v>
      </c>
      <c r="U39" s="193">
        <v>149.4690436716</v>
      </c>
      <c r="V39" s="193">
        <v>41.567403074400005</v>
      </c>
      <c r="X39" s="193">
        <v>662.872206366</v>
      </c>
      <c r="Y39" s="193">
        <v>497.36904367159997</v>
      </c>
      <c r="Z39" s="193">
        <v>165.50316269440003</v>
      </c>
    </row>
    <row r="40" spans="4:26" ht="12.75">
      <c r="D40" s="219" t="s">
        <v>59</v>
      </c>
      <c r="E40" s="156"/>
      <c r="H40" s="193">
        <v>19.4</v>
      </c>
      <c r="I40" s="193">
        <v>11.0916</v>
      </c>
      <c r="J40" s="193">
        <v>8.308399999999999</v>
      </c>
      <c r="L40" s="193">
        <v>21.425</v>
      </c>
      <c r="M40" s="193">
        <v>14.355</v>
      </c>
      <c r="N40" s="193">
        <v>7.07</v>
      </c>
      <c r="O40" s="193"/>
      <c r="P40" s="193">
        <v>22.5</v>
      </c>
      <c r="Q40" s="193">
        <v>15.65</v>
      </c>
      <c r="R40" s="193">
        <v>6.85</v>
      </c>
      <c r="S40" s="193"/>
      <c r="T40" s="193">
        <v>21.1484464</v>
      </c>
      <c r="U40" s="193">
        <v>18.146366777999997</v>
      </c>
      <c r="V40" s="193">
        <v>3.0020796220000037</v>
      </c>
      <c r="X40" s="193">
        <v>84.4734464</v>
      </c>
      <c r="Y40" s="193">
        <v>59.242966777999996</v>
      </c>
      <c r="Z40" s="193">
        <v>25.230479622000004</v>
      </c>
    </row>
    <row r="41" spans="4:26" ht="12.75">
      <c r="D41" s="219" t="s">
        <v>60</v>
      </c>
      <c r="E41" s="156"/>
      <c r="H41" s="193">
        <v>30.6</v>
      </c>
      <c r="I41" s="193">
        <v>54.7</v>
      </c>
      <c r="J41" s="193">
        <v>-24.1</v>
      </c>
      <c r="L41" s="156">
        <v>26.95</v>
      </c>
      <c r="M41" s="156">
        <v>51.9</v>
      </c>
      <c r="N41" s="156">
        <v>-24.95</v>
      </c>
      <c r="P41" s="156">
        <v>24.25</v>
      </c>
      <c r="Q41" s="156">
        <v>63.7</v>
      </c>
      <c r="R41" s="156">
        <v>-39.45</v>
      </c>
      <c r="T41" s="193">
        <v>27</v>
      </c>
      <c r="U41" s="193">
        <v>58.6</v>
      </c>
      <c r="V41" s="193">
        <v>-31.6</v>
      </c>
      <c r="X41" s="193">
        <v>108.8</v>
      </c>
      <c r="Y41" s="193">
        <v>228.9</v>
      </c>
      <c r="Z41" s="193">
        <v>-120.1</v>
      </c>
    </row>
    <row r="42" spans="5:7" ht="12.75">
      <c r="E42" s="218"/>
      <c r="F42" s="219"/>
      <c r="G42" s="156"/>
    </row>
    <row r="43" spans="2:26" ht="12.75">
      <c r="B43" s="217" t="s">
        <v>722</v>
      </c>
      <c r="C43" s="235"/>
      <c r="E43" s="156"/>
      <c r="H43" s="234">
        <v>2174.858747399313</v>
      </c>
      <c r="I43" s="234">
        <v>2423.71866944461</v>
      </c>
      <c r="J43" s="234">
        <v>-248.85992204529748</v>
      </c>
      <c r="K43" s="234"/>
      <c r="L43" s="234">
        <v>1989.803127864297</v>
      </c>
      <c r="M43" s="234">
        <v>2413.230488594133</v>
      </c>
      <c r="N43" s="234">
        <v>-423.4273607298361</v>
      </c>
      <c r="O43" s="234"/>
      <c r="P43" s="234">
        <v>2184.0501269039996</v>
      </c>
      <c r="Q43" s="234">
        <v>2482.8432321351197</v>
      </c>
      <c r="R43" s="234">
        <v>-298.79310523111985</v>
      </c>
      <c r="S43" s="234"/>
      <c r="T43" s="234">
        <v>2436.7962196723647</v>
      </c>
      <c r="U43" s="234">
        <v>2627.272881858219</v>
      </c>
      <c r="V43" s="234">
        <v>-190.47666218585408</v>
      </c>
      <c r="W43" s="234"/>
      <c r="X43" s="234">
        <v>8785.508221839973</v>
      </c>
      <c r="Y43" s="234">
        <v>9947.065272032083</v>
      </c>
      <c r="Z43" s="234">
        <v>-1161.5570501921088</v>
      </c>
    </row>
    <row r="44" spans="2:7" ht="12.75">
      <c r="B44" s="188"/>
      <c r="C44" s="233"/>
      <c r="D44" s="233"/>
      <c r="E44" s="233"/>
      <c r="F44" s="233"/>
      <c r="G44" s="233"/>
    </row>
  </sheetData>
  <mergeCells count="8">
    <mergeCell ref="H5:V5"/>
    <mergeCell ref="X5:Z5"/>
    <mergeCell ref="H6:V6"/>
    <mergeCell ref="X6:Z6"/>
    <mergeCell ref="H7:J7"/>
    <mergeCell ref="L7:N7"/>
    <mergeCell ref="P7:R7"/>
    <mergeCell ref="T7:V7"/>
  </mergeCells>
  <printOptions horizontalCentered="1"/>
  <pageMargins left="0.17" right="0.16" top="0.53" bottom="1" header="0" footer="0"/>
  <pageSetup fitToHeight="0" fitToWidth="0" horizontalDpi="300" verticalDpi="300" orientation="landscape"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Serie 2002</dc:title>
  <dc:subject/>
  <dc:creator>Balanza de Pagos</dc:creator>
  <cp:keywords/>
  <dc:description/>
  <cp:lastModifiedBy>BCCH</cp:lastModifiedBy>
  <cp:lastPrinted>2008-03-20T14:27:19Z</cp:lastPrinted>
  <dcterms:created xsi:type="dcterms:W3CDTF">2002-06-04T19:14:13Z</dcterms:created>
  <dcterms:modified xsi:type="dcterms:W3CDTF">2008-11-19T20:59:06Z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