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9045" windowWidth="15480" windowHeight="4560" tabRatio="803" activeTab="0"/>
  </bookViews>
  <sheets>
    <sheet name="Índice" sheetId="1" r:id="rId1"/>
    <sheet name="c_1" sheetId="2" r:id="rId2"/>
    <sheet name="c_2" sheetId="3" r:id="rId3"/>
    <sheet name="c_3" sheetId="4" r:id="rId4"/>
    <sheet name="serie_cobre" sheetId="5" state="hidden" r:id="rId5"/>
    <sheet name="c_4" sheetId="6" r:id="rId6"/>
    <sheet name="serie_petr" sheetId="7" state="hidden" r:id="rId7"/>
    <sheet name="serie_var%exp_imp" sheetId="8" state="hidden" r:id="rId8"/>
    <sheet name="c_5" sheetId="9" r:id="rId9"/>
    <sheet name="c_6" sheetId="10" r:id="rId10"/>
    <sheet name="c_7" sheetId="11" r:id="rId11"/>
    <sheet name="c_8" sheetId="12" r:id="rId12"/>
    <sheet name="c_9" sheetId="13" r:id="rId13"/>
    <sheet name="c_10" sheetId="14" r:id="rId14"/>
    <sheet name="C_11" sheetId="15" r:id="rId15"/>
    <sheet name="C_11a" sheetId="16" r:id="rId16"/>
    <sheet name="C_11b" sheetId="17" r:id="rId17"/>
    <sheet name="C_12" sheetId="18" r:id="rId18"/>
    <sheet name="C_12a" sheetId="19" r:id="rId19"/>
    <sheet name="C_12b" sheetId="20" r:id="rId20"/>
    <sheet name="PII" sheetId="21" state="hidden" r:id="rId21"/>
    <sheet name="serie_tasas" sheetId="22" state="hidden" r:id="rId22"/>
    <sheet name="serie_supuestos" sheetId="23" state="hidden" r:id="rId23"/>
    <sheet name="boletin23.03.06" sheetId="24" state="hidden" r:id="rId24"/>
  </sheets>
  <externalReferences>
    <externalReference r:id="rId27"/>
    <externalReference r:id="rId28"/>
    <externalReference r:id="rId29"/>
    <externalReference r:id="rId30"/>
  </externalReferences>
  <definedNames>
    <definedName name="a">'[4]serie_BP_bruta'!$A$1:$G$75</definedName>
    <definedName name="año1996">#REF!</definedName>
    <definedName name="año88_89" localSheetId="3">'[4]serie_BP_bruta'!#REF!</definedName>
    <definedName name="año88_89">'[1]serie_BP_bruta'!#REF!</definedName>
    <definedName name="año89" localSheetId="3">'[4]serie_BP_bruta'!#REF!</definedName>
    <definedName name="año89" localSheetId="22">'serie_supuestos'!#REF!</definedName>
    <definedName name="año89" localSheetId="21">'serie_tasas'!#REF!</definedName>
    <definedName name="año89">'[1]serie_BP_bruta'!#REF!</definedName>
    <definedName name="año89_91" localSheetId="3">'[4]serie_BP_bruta'!$E$1:$G$62,'[4]serie_BP_bruta'!#REF!</definedName>
    <definedName name="año89_91">'[1]serie_BP_bruta'!$E$1:$J$62,'[1]serie_BP_bruta'!$K$1:$S$62</definedName>
    <definedName name="año89_94" localSheetId="3">'[4]serie_BP_bruta'!$E$1:$G$62,'[4]serie_BP_bruta'!#REF!</definedName>
    <definedName name="año89_94">'[1]serie_BP_bruta'!$E$1:$J$62,'[1]serie_BP_bruta'!$K$1:$S$62</definedName>
    <definedName name="año90" localSheetId="3">'[4]serie_BP_bruta'!#REF!</definedName>
    <definedName name="año90" localSheetId="22">'serie_supuestos'!#REF!</definedName>
    <definedName name="año90" localSheetId="21">'serie_tasas'!#REF!</definedName>
    <definedName name="año90">'[1]serie_BP_bruta'!#REF!</definedName>
    <definedName name="año90_91">#REF!</definedName>
    <definedName name="año91" localSheetId="3">'[4]serie_BP_bruta'!#REF!</definedName>
    <definedName name="año91" localSheetId="22">'serie_supuestos'!#REF!</definedName>
    <definedName name="año91" localSheetId="21">'serie_tasas'!#REF!</definedName>
    <definedName name="año91">'[1]serie_BP_bruta'!#REF!</definedName>
    <definedName name="año92" localSheetId="3">'[4]serie_BP_bruta'!#REF!</definedName>
    <definedName name="año92" localSheetId="22">'serie_supuestos'!#REF!</definedName>
    <definedName name="año92" localSheetId="21">'serie_tasas'!#REF!</definedName>
    <definedName name="año92">'[1]serie_BP_bruta'!#REF!</definedName>
    <definedName name="año92_93">#REF!</definedName>
    <definedName name="año93" localSheetId="3">'[4]serie_BP_bruta'!#REF!</definedName>
    <definedName name="año93" localSheetId="22">'serie_supuestos'!#REF!</definedName>
    <definedName name="año93" localSheetId="21">'serie_tasas'!#REF!</definedName>
    <definedName name="año93">'[1]serie_BP_bruta'!#REF!</definedName>
    <definedName name="año93_94">#REF!</definedName>
    <definedName name="año94" localSheetId="3">'[4]serie_BP_bruta'!#REF!</definedName>
    <definedName name="año94" localSheetId="22">'serie_supuestos'!#REF!</definedName>
    <definedName name="año94" localSheetId="21">'serie_tasas'!#REF!</definedName>
    <definedName name="año94">'[1]serie_BP_bruta'!#REF!</definedName>
    <definedName name="año94_95">#REF!</definedName>
    <definedName name="año95_96">#REF!</definedName>
    <definedName name="año96_97">#REF!</definedName>
    <definedName name="Area_a_imprimir">#REF!</definedName>
    <definedName name="_xlnm.Print_Area" localSheetId="23">'boletin23.03.06'!$A$1:$Q$86</definedName>
    <definedName name="_xlnm.Print_Area" localSheetId="1">'c_1'!$B$1:$J$89</definedName>
    <definedName name="_xlnm.Print_Area" localSheetId="13">'c_10'!$B$1:$I$29</definedName>
    <definedName name="_xlnm.Print_Area" localSheetId="14">'C_11'!$B$1:$T$96</definedName>
    <definedName name="_xlnm.Print_Area" localSheetId="15">'C_11a'!$A$103:$T$186</definedName>
    <definedName name="_xlnm.Print_Area" localSheetId="16">'C_11b'!$B$103:$T$186</definedName>
    <definedName name="_xlnm.Print_Area" localSheetId="17">'C_12'!$A$74:$T$129</definedName>
    <definedName name="_xlnm.Print_Area" localSheetId="18">'C_12a'!$B$74:$T$135</definedName>
    <definedName name="_xlnm.Print_Area" localSheetId="19">'C_12b'!$B$74:$T$136</definedName>
    <definedName name="_xlnm.Print_Area" localSheetId="2">'c_2'!$P$1:$Z$91</definedName>
    <definedName name="_xlnm.Print_Area" localSheetId="3">'c_3'!$A$1:$M$85</definedName>
    <definedName name="_xlnm.Print_Area" localSheetId="5">'c_4'!$A$1:$M$57</definedName>
    <definedName name="_xlnm.Print_Area" localSheetId="8">'c_5'!$B$1:$Y$44</definedName>
    <definedName name="_xlnm.Print_Area" localSheetId="9">'c_6'!$P$6:$Z$71</definedName>
    <definedName name="_xlnm.Print_Area" localSheetId="10">'c_7'!$A$1:$V$21</definedName>
    <definedName name="_xlnm.Print_Area" localSheetId="11">'c_8'!$P$5:$Z$82</definedName>
    <definedName name="_xlnm.Print_Area" localSheetId="20">'PII'!$A$1:$U$186</definedName>
    <definedName name="_xlnm.Print_Area" localSheetId="4">'serie_cobre'!$A$1:$O$37</definedName>
    <definedName name="_xlnm.Print_Area" localSheetId="6">'serie_petr'!$A$1:$O$28</definedName>
    <definedName name="_xlnm.Print_Area" localSheetId="22">'serie_supuestos'!$A$1:$R$68</definedName>
    <definedName name="_xlnm.Print_Area" localSheetId="21">'serie_tasas'!$A$1:$R$23</definedName>
    <definedName name="_xlnm.Print_Area" localSheetId="7">'serie_var%exp_imp'!$A$1:$AJ$49</definedName>
    <definedName name="cuadro14">#REF!</definedName>
    <definedName name="cuadro15">#REF!</definedName>
    <definedName name="CUADRO24">#REF!</definedName>
    <definedName name="cuadro300" localSheetId="3">'c_3'!$C$1:$H$77</definedName>
    <definedName name="cuadro300" localSheetId="22">'serie_supuestos'!$C$1:$L$48</definedName>
    <definedName name="cuadro300" localSheetId="21">'serie_tasas'!$C$1:$M$23</definedName>
    <definedName name="cuadro395" localSheetId="3">'[4]serie_BP_bruta'!#REF!</definedName>
    <definedName name="cuadro395" localSheetId="22">'serie_supuestos'!#REF!</definedName>
    <definedName name="cuadro395" localSheetId="21">'serie_tasas'!#REF!</definedName>
    <definedName name="cuadro395">'[1]serie_BP_bruta'!#REF!</definedName>
    <definedName name="cuadro396" localSheetId="3">'[4]serie_BP_bruta'!#REF!</definedName>
    <definedName name="cuadro396" localSheetId="22">'serie_supuestos'!#REF!</definedName>
    <definedName name="cuadro396" localSheetId="21">'serie_tasas'!#REF!</definedName>
    <definedName name="cuadro396">'[1]serie_BP_bruta'!#REF!</definedName>
    <definedName name="cuadro397" localSheetId="3">'[4]serie_BP_bruta'!#REF!</definedName>
    <definedName name="cuadro397" localSheetId="22">'serie_supuestos'!#REF!</definedName>
    <definedName name="cuadro397" localSheetId="21">'serie_tasas'!#REF!</definedName>
    <definedName name="cuadro397">'[1]serie_BP_bruta'!#REF!</definedName>
    <definedName name="cuadro398" localSheetId="3">'[4]serie_BP_bruta'!#REF!</definedName>
    <definedName name="cuadro398" localSheetId="22">'serie_supuestos'!#REF!</definedName>
    <definedName name="cuadro398" localSheetId="21">'serie_tasas'!#REF!</definedName>
    <definedName name="cuadro398">'[1]serie_BP_bruta'!#REF!</definedName>
    <definedName name="cuadro399" localSheetId="3">'[4]serie_BP_bruta'!#REF!</definedName>
    <definedName name="cuadro399" localSheetId="22">'serie_supuestos'!#REF!</definedName>
    <definedName name="cuadro399" localSheetId="21">'serie_tasas'!#REF!</definedName>
    <definedName name="cuadro399">'[1]serie_BP_bruta'!#REF!</definedName>
    <definedName name="datos" localSheetId="3">'[4]serie_BP_bruta'!$E$1:$G$65,'[4]serie_BP_bruta'!#REF!,'[4]serie_BP_bruta'!#REF!</definedName>
    <definedName name="datos">'[1]serie_BP_bruta'!$E$1:$G$65,'[1]serie_BP_bruta'!$H$1:$S$65,'[1]serie_BP_bruta'!$T$1:$AE$66</definedName>
    <definedName name="h1977_1989" localSheetId="3">'[4]serie_BP_bruta'!$F$5:$G$70,'[4]serie_BP_bruta'!$F$72:$G$109</definedName>
    <definedName name="h1977_1989">'[1]serie_BP_bruta'!$F$5:$K$70,'[1]serie_BP_bruta'!$F$72:$K$109</definedName>
    <definedName name="h1989_1994" localSheetId="3">'[4]serie_BP_bruta'!#REF!,'[4]serie_BP_bruta'!#REF!</definedName>
    <definedName name="h1989_1994">'[1]serie_BP_bruta'!#REF!,'[1]serie_BP_bruta'!#REF!</definedName>
    <definedName name="Hoja1" localSheetId="3">#REF!</definedName>
    <definedName name="hoja1" localSheetId="4">'serie_cobre'!$A$1:$N$35</definedName>
    <definedName name="hoja1" localSheetId="6">'serie_petr'!$A$1:$N$27</definedName>
    <definedName name="Hoja1" localSheetId="22">'[4]serie_BP_bruta'!$A$1:$G$75</definedName>
    <definedName name="Hoja1" localSheetId="21">'[4]serie_BP_bruta'!$A$1:$G$77</definedName>
    <definedName name="Hoja1">'[1]serie_BP_bruta'!$A$1:$W$77</definedName>
    <definedName name="Hoja2" localSheetId="3">#REF!</definedName>
    <definedName name="Hoja2" localSheetId="22">'[4]serie_BP_bruta'!$A$76:$G$144</definedName>
    <definedName name="Hoja2" localSheetId="21">'[4]serie_BP_bruta'!$A$78:$G$146</definedName>
    <definedName name="Hoja2">'[1]serie_BP_bruta'!$A$78:$W$146</definedName>
    <definedName name="Hoja3" localSheetId="3">#REF!</definedName>
    <definedName name="Hoja3" localSheetId="22">'[4]serie_BP_bruta'!$A$146:$G$184</definedName>
    <definedName name="Hoja3" localSheetId="21">'[4]serie_BP_bruta'!$A$148:$G$186</definedName>
    <definedName name="Hoja3">'[1]serie_BP_bruta'!$A$148:$V$186</definedName>
    <definedName name="Hoja4" localSheetId="3">#REF!</definedName>
    <definedName name="Hoja4" localSheetId="22">'[4]serie_BP_bruta'!$A$187:$G$234</definedName>
    <definedName name="Hoja4" localSheetId="21">'[4]serie_BP_bruta'!$A$189:$G$236</definedName>
    <definedName name="Hoja4">'[1]serie_BP_bruta'!$A$189:$V$236</definedName>
    <definedName name="Hoja5" localSheetId="3">#REF!</definedName>
    <definedName name="Hoja5" localSheetId="22">'[4]serie_BP_bruta'!$A$238:$G$303</definedName>
    <definedName name="Hoja5" localSheetId="21">'[4]serie_BP_bruta'!$A$240:$G$305</definedName>
    <definedName name="Hoja5">'[1]serie_BP_bruta'!$A$240:$W$305</definedName>
    <definedName name="Hoja6" localSheetId="3">#REF!</definedName>
    <definedName name="Hoja6" localSheetId="22">'[4]serie_BP_bruta'!$A$304:$G$356</definedName>
    <definedName name="Hoja6" localSheetId="21">'[4]serie_BP_bruta'!$A$306:$G$358</definedName>
    <definedName name="Hoja6">'[1]serie_BP_bruta'!$A$306:$W$358</definedName>
    <definedName name="Hoja7" localSheetId="3">#REF!</definedName>
    <definedName name="Hoja7" localSheetId="22">'[4]serie_BP_bruta'!$A$358:$G$411</definedName>
    <definedName name="Hoja7" localSheetId="21">'[4]serie_BP_bruta'!$A$360:$G$413</definedName>
    <definedName name="Hoja7">'[1]serie_BP_bruta'!$A$360:$W$413</definedName>
    <definedName name="Hoja8" localSheetId="3">#REF!</definedName>
    <definedName name="Hoja8" localSheetId="22">'[4]serie_BP_bruta'!$A$413:$G$465</definedName>
    <definedName name="Hoja8" localSheetId="21">'[4]serie_BP_bruta'!$A$415:$G$467</definedName>
    <definedName name="Hoja8">'[1]serie_BP_bruta'!$A$415:$V$467</definedName>
    <definedName name="HTML_CodePage" hidden="1">1252</definedName>
    <definedName name="HTML_Control" localSheetId="13" hidden="1">{"'Inversi?n Extranjera'!$A$1:$AG$74","'Inversi?n Extranjera'!$G$7:$AF$61"}</definedName>
    <definedName name="HTML_Control" localSheetId="14" hidden="1">{"'Inversi?n Extranjera'!$A$1:$AG$74","'Inversi?n Extranjera'!$G$7:$AF$61"}</definedName>
    <definedName name="HTML_Control" localSheetId="15" hidden="1">{"'Inversi?n Extranjera'!$A$1:$AG$74","'Inversi?n Extranjera'!$G$7:$AF$61"}</definedName>
    <definedName name="HTML_Control" localSheetId="16" hidden="1">{"'Inversi?n Extranjera'!$A$1:$AG$74","'Inversi?n Extranjera'!$G$7:$AF$61"}</definedName>
    <definedName name="HTML_Control" localSheetId="17" hidden="1">{"'Inversi?n Extranjera'!$A$1:$AG$74","'Inversi?n Extranjera'!$G$7:$AF$61"}</definedName>
    <definedName name="HTML_Control" localSheetId="18" hidden="1">{"'Inversi?n Extranjera'!$A$1:$AG$74","'Inversi?n Extranjera'!$G$7:$AF$61"}</definedName>
    <definedName name="HTML_Control" localSheetId="19" hidden="1">{"'Inversi?n Extranjera'!$A$1:$AG$74","'Inversi?n Extranjera'!$G$7:$AF$61"}</definedName>
    <definedName name="HTML_Control" hidden="1">{"'Inversi?n Extranjera'!$A$1:$AG$74","'Inversi?n Extranjera'!$G$7:$AF$61"}</definedName>
    <definedName name="HTML_Description" hidden="1">""</definedName>
    <definedName name="HTML_Email" hidden="1">""</definedName>
    <definedName name="HTML_Header" hidden="1">"Inversión Extranjera"</definedName>
    <definedName name="HTML_LastUpdate" hidden="1">"02-02-2000"</definedName>
    <definedName name="HTML_LineAfter" hidden="1">TRUE</definedName>
    <definedName name="HTML_LineBefore" hidden="1">TRUE</definedName>
    <definedName name="HTML_Name" hidden="1">"Carlos Arriagada"</definedName>
    <definedName name="HTML_OBDlg2" hidden="1">TRUE</definedName>
    <definedName name="HTML_OBDlg4" hidden="1">TRUE</definedName>
    <definedName name="HTML_OS" hidden="1">0</definedName>
    <definedName name="HTML_PathFile" hidden="1">"C:\Mis documentos\HTML.htm"</definedName>
    <definedName name="HTML_Title" hidden="1">"Inversión extranjera2"</definedName>
    <definedName name="ind_89_91">#REF!</definedName>
    <definedName name="ind_92_94">#REF!</definedName>
    <definedName name="ind89_91">#REF!</definedName>
    <definedName name="ind89_94" localSheetId="3">'[4]serie_BP_bruta'!$E$69:$G$86,'[4]serie_BP_bruta'!#REF!</definedName>
    <definedName name="ind89_94">'[1]serie_BP_bruta'!$E$69:$G$86,'[1]serie_BP_bruta'!$H$69:$P$86</definedName>
    <definedName name="ind92_94">#REF!</definedName>
    <definedName name="ind95_97">#REF!</definedName>
    <definedName name="índices" localSheetId="3">'[4]serie_BP_bruta'!$E$69:$G$89,'[4]serie_BP_bruta'!#REF!,'[4]serie_BP_bruta'!#REF!</definedName>
    <definedName name="índices">'[1]serie_BP_bruta'!$E$69:$G$89,'[1]serie_BP_bruta'!$H$69:$P$89,'[1]serie_BP_bruta'!$Q$69:$AB$90</definedName>
    <definedName name="jjjjj">'[4]serie_BP_bruta'!$A$146:$G$184</definedName>
    <definedName name="paises1">#REF!</definedName>
    <definedName name="paises2">#REF!</definedName>
    <definedName name="paises3">#REF!</definedName>
    <definedName name="Paístodo">#REF!,#REF!,#REF!</definedName>
    <definedName name="Resumen">#REF!</definedName>
    <definedName name="ro">'[4]serie_BP_bruta'!$A$187:$G$234</definedName>
    <definedName name="serie_1">#REF!</definedName>
    <definedName name="serie_1_97">#REF!,#REF!</definedName>
    <definedName name="serie_2">#REF!</definedName>
    <definedName name="serie_2_97">#REF!,#REF!</definedName>
    <definedName name="serie_clas_ant">#REF!</definedName>
    <definedName name="serie_clas_nva">#REF!</definedName>
    <definedName name="serie1">#REF!,#REF!,#REF!</definedName>
    <definedName name="serie1n">#REF!</definedName>
    <definedName name="serie2n">#REF!</definedName>
    <definedName name="serie48099" localSheetId="6">'serie_petr'!$F$1:$O$24</definedName>
    <definedName name="serie48099">'serie_cobre'!$F$1:$O$32</definedName>
    <definedName name="serie486_2000" localSheetId="6">'serie_petr'!$F$1:$O$25</definedName>
    <definedName name="serie486_2000">'serie_cobre'!$F$1:$O$33</definedName>
    <definedName name="título_1" localSheetId="3">'[4]serie_BP_bruta'!$A:$D,'[4]serie_BP_bruta'!$1:$6</definedName>
    <definedName name="título_1">'[1]serie_BP_bruta'!$A:$D,'[1]serie_BP_bruta'!$1:$6</definedName>
    <definedName name="título_2" localSheetId="3">'[4]serie_BP_bruta'!$A:$D,'[4]serie_BP_bruta'!#REF!</definedName>
    <definedName name="título_2">'[1]serie_BP_bruta'!$A:$D,'[1]serie_BP_bruta'!#REF!</definedName>
    <definedName name="título_año" localSheetId="3">'[4]serie_BP_bruta'!$A:$D,'[4]serie_BP_bruta'!$1:$3</definedName>
    <definedName name="título_año">'[1]serie_BP_bruta'!$A:$D,'[1]serie_BP_bruta'!$1:$3</definedName>
    <definedName name="título_índice" localSheetId="3">'[4]serie_BP_bruta'!$A:$D,'[4]serie_BP_bruta'!#REF!,'[4]serie_BP_bruta'!#REF!</definedName>
    <definedName name="título_índice">'[1]serie_BP_bruta'!$A:$D,'[1]serie_BP_bruta'!#REF!,'[1]serie_BP_bruta'!#REF!</definedName>
    <definedName name="_xlnm.Print_Titles" localSheetId="14">'C_11'!$2:$8</definedName>
    <definedName name="_xlnm.Print_Titles" localSheetId="15">'C_11a'!$2:$8</definedName>
    <definedName name="_xlnm.Print_Titles" localSheetId="16">'C_11b'!$2:$8</definedName>
    <definedName name="_xlnm.Print_Titles" localSheetId="17">'C_12'!$2:$8</definedName>
    <definedName name="_xlnm.Print_Titles" localSheetId="18">'C_12a'!$2:$8</definedName>
    <definedName name="_xlnm.Print_Titles" localSheetId="19">'C_12b'!$2:$8</definedName>
    <definedName name="_xlnm.Print_Titles" localSheetId="2">'c_2'!$B:$G</definedName>
    <definedName name="_xlnm.Print_Titles" localSheetId="5">'c_4'!$A:$H</definedName>
    <definedName name="_xlnm.Print_Titles" localSheetId="8">'c_5'!$B:$F</definedName>
    <definedName name="_xlnm.Print_Titles" localSheetId="9">'c_6'!$B:$G</definedName>
    <definedName name="_xlnm.Print_Titles" localSheetId="10">'c_7'!$B:$C</definedName>
    <definedName name="_xlnm.Print_Titles" localSheetId="11">'c_8'!$B:$G</definedName>
    <definedName name="_xlnm.Print_Titles" localSheetId="20">'PII'!$3:$3</definedName>
    <definedName name="_xlnm.Print_Titles" localSheetId="4">'serie_cobre'!$A:$E</definedName>
    <definedName name="_xlnm.Print_Titles" localSheetId="6">'serie_petr'!$A:$E</definedName>
    <definedName name="_xlnm.Print_Titles" localSheetId="7">'serie_var%exp_imp'!$A:$F</definedName>
    <definedName name="TODO" localSheetId="3">#REF!,#REF!,#REF!,#REF!,#REF!,#REF!,#REF!,#REF!</definedName>
    <definedName name="TODO" localSheetId="22">'[1]serie_BP_bruta'!$A$1:$W$75,'[1]serie_BP_bruta'!$A$76:$W$144,'[1]serie_BP_bruta'!$A$146:$V$184,'[1]serie_BP_bruta'!$A$187:$V$234,'[1]serie_BP_bruta'!$A$238:$W$303,'[1]serie_BP_bruta'!$A$304:$W$356,'[1]serie_BP_bruta'!$A$358:$W$411,'[1]serie_BP_bruta'!$A$413:$V$465</definedName>
    <definedName name="TODO" localSheetId="21">'[1]serie_BP_bruta'!$A$1:$W$77,'[1]serie_BP_bruta'!$A$78:$W$146,'[1]serie_BP_bruta'!$A$148:$V$186,'[1]serie_BP_bruta'!$A$189:$V$236,'[1]serie_BP_bruta'!$A$240:$W$305,'[1]serie_BP_bruta'!$A$306:$W$358,'[1]serie_BP_bruta'!$A$360:$W$413,'[1]serie_BP_bruta'!$A$415:$V$467</definedName>
    <definedName name="TODO">'[1]serie_BP_bruta'!$A$1:$W$77,'[1]serie_BP_bruta'!$A$78:$W$146,'[1]serie_BP_bruta'!$A$148:$V$186,'[1]serie_BP_bruta'!$A$189:$V$236,'[1]serie_BP_bruta'!$A$240:$W$305,'[1]serie_BP_bruta'!$A$306:$W$358,'[1]serie_BP_bruta'!$A$360:$W$413,'[1]serie_BP_bruta'!$A$415:$V$467</definedName>
    <definedName name="Z_3CB0F025_9EE0_11D6_BF67_005004870502_.wvu.PrintArea" localSheetId="13" hidden="1">'c_10'!#REF!</definedName>
    <definedName name="Z_3CB0F025_9EE0_11D6_BF67_005004870502_.wvu.PrintArea" localSheetId="2" hidden="1">'c_2'!$B$1:$Z$91</definedName>
    <definedName name="Z_3CB0F025_9EE0_11D6_BF67_005004870502_.wvu.PrintArea" localSheetId="12" hidden="1">'c_9'!$C$3:$H$25</definedName>
    <definedName name="Z_3CB0F025_9EE0_11D6_BF67_005004870502_.wvu.PrintArea" localSheetId="20" hidden="1">'PII'!$A$1:$U$186</definedName>
    <definedName name="Z_3CB0F025_9EE0_11D6_BF67_005004870502_.wvu.PrintArea" localSheetId="4" hidden="1">'serie_cobre'!$F$1:$O$34</definedName>
    <definedName name="Z_3CB0F025_9EE0_11D6_BF67_005004870502_.wvu.PrintArea" localSheetId="6" hidden="1">'serie_petr'!$F$1:$O$26</definedName>
    <definedName name="Z_3CB0F025_9EE0_11D6_BF67_005004870502_.wvu.PrintTitles" localSheetId="2" hidden="1">'c_2'!$B:$G</definedName>
    <definedName name="Z_3CB0F025_9EE0_11D6_BF67_005004870502_.wvu.PrintTitles" localSheetId="8" hidden="1">'c_5'!$B:$F</definedName>
    <definedName name="Z_3CB0F025_9EE0_11D6_BF67_005004870502_.wvu.PrintTitles" localSheetId="9" hidden="1">'c_6'!$B:$G</definedName>
    <definedName name="Z_3CB0F025_9EE0_11D6_BF67_005004870502_.wvu.PrintTitles" localSheetId="11" hidden="1">'c_8'!$B:$G</definedName>
    <definedName name="Z_3CB0F025_9EE0_11D6_BF67_005004870502_.wvu.PrintTitles" localSheetId="20" hidden="1">'PII'!$3:$3</definedName>
    <definedName name="Z_3CB0F025_9EE0_11D6_BF67_005004870502_.wvu.PrintTitles" localSheetId="4" hidden="1">'serie_cobre'!$A:$E</definedName>
    <definedName name="Z_3CB0F025_9EE0_11D6_BF67_005004870502_.wvu.PrintTitles" localSheetId="6" hidden="1">'serie_petr'!$A:$E</definedName>
    <definedName name="Z_3CB0F025_9EE0_11D6_BF67_005004870502_.wvu.PrintTitles" localSheetId="7" hidden="1">'serie_var%exp_imp'!$A:$E,'serie_var%exp_imp'!$1:$8</definedName>
  </definedNames>
  <calcPr fullCalcOnLoad="1"/>
</workbook>
</file>

<file path=xl/sharedStrings.xml><?xml version="1.0" encoding="utf-8"?>
<sst xmlns="http://schemas.openxmlformats.org/spreadsheetml/2006/main" count="2778" uniqueCount="772">
  <si>
    <t>(Millones de dólares)</t>
  </si>
  <si>
    <t>Especificación</t>
  </si>
  <si>
    <t>1. CUENTA CORRIENTE</t>
  </si>
  <si>
    <t>A. BIENES Y SERVICIOS</t>
  </si>
  <si>
    <t>a. Bienes</t>
  </si>
  <si>
    <t>b. Servicios</t>
  </si>
  <si>
    <t>B. RENTA</t>
  </si>
  <si>
    <t>Renta procedente de Inversión de Cartera</t>
  </si>
  <si>
    <t>Pasivos</t>
  </si>
  <si>
    <t>Renta procedente de Otra Inversión</t>
  </si>
  <si>
    <t>C. TRANSFERENCIAS CORRIENTES</t>
  </si>
  <si>
    <t>2. CUENTA DE CAPITAL Y FINANCIERA</t>
  </si>
  <si>
    <t>A. CUENTA DE CAPITAL</t>
  </si>
  <si>
    <t>B. CUENTA FINANCIERA</t>
  </si>
  <si>
    <t>1. Inversión directa</t>
  </si>
  <si>
    <t>Acciones y otras participaciones de capital</t>
  </si>
  <si>
    <t>Utilidades reinvertidas</t>
  </si>
  <si>
    <t>Otro capital</t>
  </si>
  <si>
    <t>2. Inversión de cartera</t>
  </si>
  <si>
    <t xml:space="preserve">Activos </t>
  </si>
  <si>
    <t>3. Instrumentos financieros derivados</t>
  </si>
  <si>
    <t>Créditos comerciales</t>
  </si>
  <si>
    <t>Préstamos</t>
  </si>
  <si>
    <t>Moneda y depósitos</t>
  </si>
  <si>
    <t>Otros activos</t>
  </si>
  <si>
    <t>Otros pasivos</t>
  </si>
  <si>
    <t>5.Activos de reserva</t>
  </si>
  <si>
    <t>3. ERRORES Y OMISIONES</t>
  </si>
  <si>
    <t>MEMORANDUM</t>
  </si>
  <si>
    <t>SALDO DE BALANZA DE PAGOS</t>
  </si>
  <si>
    <t>Cobre</t>
  </si>
  <si>
    <t>Hierro</t>
  </si>
  <si>
    <t xml:space="preserve"> (Uva)</t>
  </si>
  <si>
    <t>(Rollizos de pino)</t>
  </si>
  <si>
    <t>(Rollizos para pulpa)</t>
  </si>
  <si>
    <t>Pesca extractiva</t>
  </si>
  <si>
    <t>Alimentos</t>
  </si>
  <si>
    <t>(Harina de pescado)</t>
  </si>
  <si>
    <t>(Celulosa cruda)</t>
  </si>
  <si>
    <t>(Celulosa blanqueada)</t>
  </si>
  <si>
    <t>(Metanol)</t>
  </si>
  <si>
    <t>TOTAL</t>
  </si>
  <si>
    <t>Combustibles y lubricantes</t>
  </si>
  <si>
    <t>Petróleo</t>
  </si>
  <si>
    <t>Resto</t>
  </si>
  <si>
    <t>Impuestos</t>
  </si>
  <si>
    <t>Otras</t>
  </si>
  <si>
    <t>Donaciones</t>
  </si>
  <si>
    <t>(millones de dólares)</t>
  </si>
  <si>
    <t>*</t>
  </si>
  <si>
    <t>Cifras provisionales</t>
  </si>
  <si>
    <t>Transporte Marítimo</t>
  </si>
  <si>
    <t>Pasajeros</t>
  </si>
  <si>
    <t>Otros</t>
  </si>
  <si>
    <t>Transporte Aéreo</t>
  </si>
  <si>
    <t>Otros Transportes</t>
  </si>
  <si>
    <t>2.  VIAJES</t>
  </si>
  <si>
    <t>Personales</t>
  </si>
  <si>
    <t>3. OTROS.</t>
  </si>
  <si>
    <t>Servicios de construcción</t>
  </si>
  <si>
    <t>Servicios de seguros</t>
  </si>
  <si>
    <t>Regalías y derechos de licencia</t>
  </si>
  <si>
    <t>Otros servicios empresariales</t>
  </si>
  <si>
    <t>Servicios personales, culturales y recreativos</t>
  </si>
  <si>
    <t>Servicios del Gobierno, n.i.o.p.</t>
  </si>
  <si>
    <t>Público</t>
  </si>
  <si>
    <t>Privado</t>
  </si>
  <si>
    <t xml:space="preserve">    y préstamos del FMI</t>
  </si>
  <si>
    <t>5.</t>
  </si>
  <si>
    <t>Activos de reservas</t>
  </si>
  <si>
    <t>Oro monetario</t>
  </si>
  <si>
    <t>DEG</t>
  </si>
  <si>
    <t>Posición de reserva en el FMI</t>
  </si>
  <si>
    <t>Divisas</t>
  </si>
  <si>
    <t>Monedas y depósitos</t>
  </si>
  <si>
    <t>Valores</t>
  </si>
  <si>
    <t>Otros activos (CCR)</t>
  </si>
  <si>
    <t>Inversión de cartera</t>
  </si>
  <si>
    <t>de capital ( dividendos)</t>
  </si>
  <si>
    <t>Renta procedente de la deuda</t>
  </si>
  <si>
    <t>Otra inversión</t>
  </si>
  <si>
    <t>Banco Central</t>
  </si>
  <si>
    <t>Tesorería</t>
  </si>
  <si>
    <t>Banco del Estado de Chile</t>
  </si>
  <si>
    <t>Incluye las utilidades en términos brutos. La parte correspondiente a  impuesto  es la siguiente:</t>
  </si>
  <si>
    <t>Impuesto</t>
  </si>
  <si>
    <t>Incluye los intereses en términos brutos. La parte correspondiente a impuesto es la siguiente:</t>
  </si>
  <si>
    <t>Volumen</t>
  </si>
  <si>
    <t>Precio</t>
  </si>
  <si>
    <t>Valor</t>
  </si>
  <si>
    <t>Consumo</t>
  </si>
  <si>
    <t>Intermedio</t>
  </si>
  <si>
    <t>Combustible</t>
  </si>
  <si>
    <t>(Petróleo)</t>
  </si>
  <si>
    <t>Resto Intermedio</t>
  </si>
  <si>
    <t>Capital</t>
  </si>
  <si>
    <t>Zona Franca</t>
  </si>
  <si>
    <t>Nota:</t>
  </si>
  <si>
    <t>1/ No incluye reparaciones de bienes</t>
  </si>
  <si>
    <t>Fletes</t>
  </si>
  <si>
    <t>ZONA FRANCA</t>
  </si>
  <si>
    <t>BIENES ADQUIRIDOS EN PUERTO</t>
  </si>
  <si>
    <t>ORO NO MONETARIO</t>
  </si>
  <si>
    <t>MERCANCÍAS GENERALES</t>
  </si>
  <si>
    <t>FLETES Y SEGUROS</t>
  </si>
  <si>
    <t>GOBIERNO GENERAL</t>
  </si>
  <si>
    <t xml:space="preserve"> OTROS SECTORES</t>
  </si>
  <si>
    <t>(1) Activos de corto plazo</t>
  </si>
  <si>
    <t xml:space="preserve">Otro capital </t>
  </si>
  <si>
    <t>Pasivos de corto plazo</t>
  </si>
  <si>
    <t>Servicios de comunicaciones</t>
  </si>
  <si>
    <t>Servicios financieros</t>
  </si>
  <si>
    <t xml:space="preserve">  Uso del crédito del FMI</t>
  </si>
  <si>
    <t xml:space="preserve">  A largo  plazo</t>
  </si>
  <si>
    <t xml:space="preserve">  A largo plazo</t>
  </si>
  <si>
    <t xml:space="preserve"> A largo   plazo</t>
  </si>
  <si>
    <t xml:space="preserve"> Acciones y otras participaciones de capital</t>
  </si>
  <si>
    <t xml:space="preserve"> Activos frente a empresas filiales</t>
  </si>
  <si>
    <t xml:space="preserve">   Acciones y otras participaciones de capital</t>
  </si>
  <si>
    <t xml:space="preserve"> Activos frente a inversionistas directos</t>
  </si>
  <si>
    <t xml:space="preserve"> Activos</t>
  </si>
  <si>
    <t xml:space="preserve">   Titulos de participación en el capital</t>
  </si>
  <si>
    <t xml:space="preserve"> Títulos   de participación en el capital</t>
  </si>
  <si>
    <t xml:space="preserve"> Bonos y pagarés</t>
  </si>
  <si>
    <t xml:space="preserve"> Bancos</t>
  </si>
  <si>
    <t xml:space="preserve"> Créditos comerciales</t>
  </si>
  <si>
    <t xml:space="preserve"> A largo plazo</t>
  </si>
  <si>
    <t xml:space="preserve">  Otros a  largo plazo</t>
  </si>
  <si>
    <t xml:space="preserve">  A corto  plazo</t>
  </si>
  <si>
    <t xml:space="preserve">  A corto plazo</t>
  </si>
  <si>
    <t xml:space="preserve"> A corto   plazo</t>
  </si>
  <si>
    <t xml:space="preserve"> Utilidades reinvertidas</t>
  </si>
  <si>
    <t xml:space="preserve"> Pasivos frente a empresas filiales</t>
  </si>
  <si>
    <t xml:space="preserve">   Utilidades reinvertidas</t>
  </si>
  <si>
    <t xml:space="preserve"> Pasivos frente a inversionistas directos</t>
  </si>
  <si>
    <t xml:space="preserve"> Pasivos</t>
  </si>
  <si>
    <t xml:space="preserve">   Títulos de deuda</t>
  </si>
  <si>
    <t xml:space="preserve"> Titulos   de deuda</t>
  </si>
  <si>
    <t xml:space="preserve"> Instrumentos del mercado monetario</t>
  </si>
  <si>
    <t xml:space="preserve"> Otros sectores</t>
  </si>
  <si>
    <t xml:space="preserve"> A corto plazo</t>
  </si>
  <si>
    <t xml:space="preserve"> Préstamos</t>
  </si>
  <si>
    <t xml:space="preserve">   Otro capital</t>
  </si>
  <si>
    <t xml:space="preserve">   Moneda y depósitos</t>
  </si>
  <si>
    <t xml:space="preserve"> Otros pasivos</t>
  </si>
  <si>
    <t xml:space="preserve"> Otros activos</t>
  </si>
  <si>
    <t xml:space="preserve"> En el extranjero</t>
  </si>
  <si>
    <t xml:space="preserve">  En Chile</t>
  </si>
  <si>
    <t>Créditos asociados al DL 600 mediano y largo plazo</t>
  </si>
  <si>
    <t>(excluido créditos con empresas relacionadas)</t>
  </si>
  <si>
    <t>Amortizaciones por pre-pagos</t>
  </si>
  <si>
    <t>Autoridades monetarias</t>
  </si>
  <si>
    <t>Gobierno general</t>
  </si>
  <si>
    <t>Bancos</t>
  </si>
  <si>
    <t>Otros sectores</t>
  </si>
  <si>
    <t>En el extranjero</t>
  </si>
  <si>
    <t>En Chile</t>
  </si>
  <si>
    <t>Créditos</t>
  </si>
  <si>
    <t>Débitos</t>
  </si>
  <si>
    <t>Saldo</t>
  </si>
  <si>
    <t>Régimen general</t>
  </si>
  <si>
    <t>Inversión directa</t>
  </si>
  <si>
    <t>4. Otra inversión (1)</t>
  </si>
  <si>
    <t>SALDO</t>
  </si>
  <si>
    <t>Dividendos</t>
  </si>
  <si>
    <t>Intereses</t>
  </si>
  <si>
    <t xml:space="preserve"> Remuneración de empleados</t>
  </si>
  <si>
    <t xml:space="preserve"> Mercancías Generales</t>
  </si>
  <si>
    <t xml:space="preserve"> Reparaciones de bienes</t>
  </si>
  <si>
    <t>Bienes adquiridos en puerto por medios de transporte</t>
  </si>
  <si>
    <t>Oro no monetario</t>
  </si>
  <si>
    <t>Transportes</t>
  </si>
  <si>
    <t>Viajes</t>
  </si>
  <si>
    <t>Renta de la inversión</t>
  </si>
  <si>
    <t>Transferencia de capital</t>
  </si>
  <si>
    <t xml:space="preserve"> Adquisición/enajenación de activos no financieros no producidos</t>
  </si>
  <si>
    <t>Otra inversión (1)</t>
  </si>
  <si>
    <t>Activos de reserva</t>
  </si>
  <si>
    <t>De negocios</t>
  </si>
  <si>
    <t>Servicios de Informática y de  información</t>
  </si>
  <si>
    <t>1. Exportaciones</t>
  </si>
  <si>
    <t>1. Créditos</t>
  </si>
  <si>
    <t>2. Débitos</t>
  </si>
  <si>
    <t>1. Remuneración de empleados</t>
  </si>
  <si>
    <t>2. Renta de la inversión</t>
  </si>
  <si>
    <t>BIENES</t>
  </si>
  <si>
    <t>RÉGIMEN GENERAL</t>
  </si>
  <si>
    <t>(BIENES NO COBRE)</t>
  </si>
  <si>
    <t>Reinversión de utilidades en Chile</t>
  </si>
  <si>
    <t>1.  TRANSPORTES</t>
  </si>
  <si>
    <t>Dividendos y utilidades recibidos</t>
  </si>
  <si>
    <t>Inversión directa en el extranjero</t>
  </si>
  <si>
    <t>ESPECIFICACIÓN</t>
  </si>
  <si>
    <t>CUENTA DE CAPITAL Y FINANCIERA</t>
  </si>
  <si>
    <t xml:space="preserve">        (Millones de dólares)</t>
  </si>
  <si>
    <t>ESPECIFICACION</t>
  </si>
  <si>
    <t>POSICIÓN DE INVERSIÓN INTERNACIONAL NETA (A-B)</t>
  </si>
  <si>
    <t>A.-</t>
  </si>
  <si>
    <t>ACTIVOS</t>
  </si>
  <si>
    <t>1.-</t>
  </si>
  <si>
    <t>1.1</t>
  </si>
  <si>
    <t>y utilidades reinvertidas</t>
  </si>
  <si>
    <t>1.1.1 Activos frente a empresas filiales</t>
  </si>
  <si>
    <t>1.1.2 Pasivos frente a empresas filiales</t>
  </si>
  <si>
    <t>1.2</t>
  </si>
  <si>
    <t>1.2.1 Activos frente a empresas filiales</t>
  </si>
  <si>
    <t>1.2.2 Pasivos frente a empresas filiales</t>
  </si>
  <si>
    <t>2.-</t>
  </si>
  <si>
    <t xml:space="preserve">2.1  </t>
  </si>
  <si>
    <t>Titulos de participación en el capital</t>
  </si>
  <si>
    <t>2.1.1 Autoridades monetarias</t>
  </si>
  <si>
    <t>2.1.2 Gobierno general</t>
  </si>
  <si>
    <t>2.1.3 Bancos</t>
  </si>
  <si>
    <t>2.1.4 Otros sectores</t>
  </si>
  <si>
    <t xml:space="preserve">2.2  </t>
  </si>
  <si>
    <t>Títulos de deuda</t>
  </si>
  <si>
    <t>2.2.1 Bonos y pagarés</t>
  </si>
  <si>
    <t>2.2.1.1 Autoridades monetarias</t>
  </si>
  <si>
    <t>2.2.1.2 Gobierno general</t>
  </si>
  <si>
    <t>2.2.1.3 Bancos</t>
  </si>
  <si>
    <t>2.1.2.1.4 Otros sectores</t>
  </si>
  <si>
    <t>2.2.2 Instrumentos del mercado monetario</t>
  </si>
  <si>
    <t>2.2.2.1 Autoridades monetarias</t>
  </si>
  <si>
    <t>2.2.2.2 Gobierno general</t>
  </si>
  <si>
    <t>2.2.2.3 Bancos</t>
  </si>
  <si>
    <t>2.2.2.4 Otros sectores</t>
  </si>
  <si>
    <t>3.-</t>
  </si>
  <si>
    <t>Otra Inversión</t>
  </si>
  <si>
    <t>3.1 Créditos comerciales</t>
  </si>
  <si>
    <t>3.1.1 Gobierno general</t>
  </si>
  <si>
    <t>3.1.1.1 A largo plazo</t>
  </si>
  <si>
    <t>3.1.1.2 A corto plazo</t>
  </si>
  <si>
    <t>3.1.2 Otros sectores</t>
  </si>
  <si>
    <t>3.1.2.1 A largo plazo</t>
  </si>
  <si>
    <t>3.1.2.2 A corto plazo</t>
  </si>
  <si>
    <t>3.1.2.2.1</t>
  </si>
  <si>
    <t>3.1.2.2.2</t>
  </si>
  <si>
    <t>3.2 Préstamos</t>
  </si>
  <si>
    <t>3.2.1 Autoridades monetarias</t>
  </si>
  <si>
    <t>3.2.1.1  A largo  plazo</t>
  </si>
  <si>
    <t>3.2.1.2  A corto  plazo</t>
  </si>
  <si>
    <t>3.2.2 Gobierno   general</t>
  </si>
  <si>
    <t>3.2.2.1  A largo  plazo</t>
  </si>
  <si>
    <t>3.2.2.2  A corto  plazo</t>
  </si>
  <si>
    <t>3.2.3 Bancos</t>
  </si>
  <si>
    <t>3.2.3.1  A largo  plazo</t>
  </si>
  <si>
    <t>3.2.3.2  A corto  plazo</t>
  </si>
  <si>
    <t>3.2.4 Otros sectores</t>
  </si>
  <si>
    <t>3.2.4.1 A largo   plazo</t>
  </si>
  <si>
    <t>3.2.4.2 A corto   plazo</t>
  </si>
  <si>
    <t>3.3   Moneda y depósitos</t>
  </si>
  <si>
    <t>3.3.1 Autoridades monetarias</t>
  </si>
  <si>
    <t>3.3.2 Gobierno general</t>
  </si>
  <si>
    <t>3.3.3 Bancos</t>
  </si>
  <si>
    <t>3.3.4 Otros sectores</t>
  </si>
  <si>
    <t>3.3.4.1</t>
  </si>
  <si>
    <t>3.3.4.2</t>
  </si>
  <si>
    <t>3.4 Otros activos</t>
  </si>
  <si>
    <t>3.4.1 Autoridades monetarias</t>
  </si>
  <si>
    <t>3.4.1.1  A largo  plazo</t>
  </si>
  <si>
    <t>3.4.1.2  A corto  plazo</t>
  </si>
  <si>
    <t>3.4.2 Gobierno   general</t>
  </si>
  <si>
    <t>3.4.2.1  A largo  plazo</t>
  </si>
  <si>
    <t>3.4.2.2  A corto  plazo</t>
  </si>
  <si>
    <t>3.4.3 Bancos</t>
  </si>
  <si>
    <t>3.4.3.1  A largo  plazo</t>
  </si>
  <si>
    <t>3.4.3.2  A corto  plazo</t>
  </si>
  <si>
    <t>3.4.4 Otros sectores</t>
  </si>
  <si>
    <t>3.4.4.1 A largo   plazo</t>
  </si>
  <si>
    <t>3.4.4.2 A corto   plazo</t>
  </si>
  <si>
    <t>3.4.4.2.1</t>
  </si>
  <si>
    <t>3.4.4.2.2</t>
  </si>
  <si>
    <t>4.-</t>
  </si>
  <si>
    <t>4.1</t>
  </si>
  <si>
    <t>4.2</t>
  </si>
  <si>
    <t>4.3</t>
  </si>
  <si>
    <t>4.4</t>
  </si>
  <si>
    <t>4.4.1</t>
  </si>
  <si>
    <t>4.4.2</t>
  </si>
  <si>
    <t>4.5</t>
  </si>
  <si>
    <t>B.-</t>
  </si>
  <si>
    <t>PASIVOS</t>
  </si>
  <si>
    <t>Inversión directa en la economía declarante</t>
  </si>
  <si>
    <t>1.1.1 Activos frente a inversionistas directos</t>
  </si>
  <si>
    <t>1.1.2 Pasivos frente a inversionistas directos</t>
  </si>
  <si>
    <t>1.2   Otro capital</t>
  </si>
  <si>
    <t>1.2.1 Activos frente a inversionistas directos</t>
  </si>
  <si>
    <t>1.2.2 Pasivos frente a inversionistas directos</t>
  </si>
  <si>
    <t>2.1   Titulos de participación en el capital</t>
  </si>
  <si>
    <t>2.1.1 Bancos</t>
  </si>
  <si>
    <t>2.1.2 Otros sectores</t>
  </si>
  <si>
    <t>2.2   Títulos de deuda</t>
  </si>
  <si>
    <t>2.2.1.4 Otros sectores</t>
  </si>
  <si>
    <t>2.2.1.4.1</t>
  </si>
  <si>
    <t>2.2.1.4.2</t>
  </si>
  <si>
    <t>3.1.2.2 .1</t>
  </si>
  <si>
    <t>3.1.2.2 .2</t>
  </si>
  <si>
    <t>3.2.1.1  Uso del crédito del FMI</t>
  </si>
  <si>
    <t>3.2.1.2  Otros a largo  plazo</t>
  </si>
  <si>
    <t>3.2.1.3  A corto  plazo</t>
  </si>
  <si>
    <t>3.2.4.1.1</t>
  </si>
  <si>
    <t>3.2.4.1.2</t>
  </si>
  <si>
    <t>3.2.4.2 .1</t>
  </si>
  <si>
    <t>3.2.4.2 .2</t>
  </si>
  <si>
    <t>3.3.2 Bancos</t>
  </si>
  <si>
    <t xml:space="preserve">3.4 </t>
  </si>
  <si>
    <t>Este cuadro muestra los saldos de activos y pasivos financieros de Chile con el exterior, a fines de los periodos señalados. Ha sido confeccionado siguiendo los lineamientos generales establecidos en la quinta edición del Manual de Balanza de Pagos del Fondo Monetario Internacional. Las cifras tienen carácter provisional. El cuadro se actualizará anualmente.</t>
  </si>
  <si>
    <r>
      <t xml:space="preserve">C H I L E : P O S I C I Ó N  D E  I N V E R S I Ó N  I N T E R N A C I O N A L                                                                                                                                                                       </t>
    </r>
    <r>
      <rPr>
        <sz val="12"/>
        <rFont val="Arial"/>
        <family val="2"/>
      </rPr>
      <t xml:space="preserve">(MILLONES DE US  DÓLARES) </t>
    </r>
  </si>
  <si>
    <t>Bienes</t>
  </si>
  <si>
    <t>Servicios</t>
  </si>
  <si>
    <t>Instrumentos Financieros Derivados</t>
  </si>
  <si>
    <t xml:space="preserve">Codelco </t>
  </si>
  <si>
    <t>Escondida</t>
  </si>
  <si>
    <t>2.- Precio B.M.L. (US¢/lb.)</t>
  </si>
  <si>
    <t>3.- Precio FOB (US¢/lb.)</t>
  </si>
  <si>
    <t>4.- Descuento (US¢/lb.)</t>
  </si>
  <si>
    <t>5.- Valor FOB exportaciones (mill. US$)</t>
  </si>
  <si>
    <t>1.- Valor Importaciones de Petroleo CIF</t>
  </si>
  <si>
    <t>3.- Barriles Importados (miles)</t>
  </si>
  <si>
    <t>4.- Precio Petroleo Brent</t>
  </si>
  <si>
    <t>5.- Precio Petroleo CIF</t>
  </si>
  <si>
    <t>6.- Precio Petroleo FOB</t>
  </si>
  <si>
    <t>1.- Precio cobre B.M. L</t>
  </si>
  <si>
    <t>2.- Precio petroleo (US$/b FOB)</t>
  </si>
  <si>
    <t>3.- Libor US$ (Nominal)</t>
  </si>
  <si>
    <t>5.- Indice Térm. de Intercbio.</t>
  </si>
  <si>
    <t>(199x=1)</t>
  </si>
  <si>
    <t>Total Bienes</t>
  </si>
  <si>
    <t>Total Bienes no cobre</t>
  </si>
  <si>
    <t>no petroleo *</t>
  </si>
  <si>
    <t>6.- Exportación Totales Bs.</t>
  </si>
  <si>
    <t>Variación % de Precio</t>
  </si>
  <si>
    <t>Variación % de Valor</t>
  </si>
  <si>
    <t>Variación % de Volumen</t>
  </si>
  <si>
    <t>7.- Exportación de Cobre</t>
  </si>
  <si>
    <t>8.- Exportación no Cobre</t>
  </si>
  <si>
    <t>9.- Exportación no Cobre Principales</t>
  </si>
  <si>
    <t>10.- Exportación Resto</t>
  </si>
  <si>
    <t>11.- Import. de Bienes (CIF)</t>
  </si>
  <si>
    <t>12.- Importaciones C y L (CIF)</t>
  </si>
  <si>
    <t>13.- Importaciones no C y L (CIF)</t>
  </si>
  <si>
    <t>14.- Variación PIB</t>
  </si>
  <si>
    <t>15.- Var. Tipo de Cambio Real</t>
  </si>
  <si>
    <t>2 0 0 1</t>
  </si>
  <si>
    <t>I. Trimestre</t>
  </si>
  <si>
    <t>II. Trimestre</t>
  </si>
  <si>
    <t>III. Trimestre</t>
  </si>
  <si>
    <t>IV. Trimestre</t>
  </si>
  <si>
    <t>2 0 0 2</t>
  </si>
  <si>
    <t>I. Trim.</t>
  </si>
  <si>
    <t>II. Trim.</t>
  </si>
  <si>
    <t>III. Trim.</t>
  </si>
  <si>
    <t>IV. Trim.</t>
  </si>
  <si>
    <t>Prom. I. Trim</t>
  </si>
  <si>
    <t>Prom. II. Trim</t>
  </si>
  <si>
    <t>Prom. III. Trim</t>
  </si>
  <si>
    <t>TASAS DE INTERES APLICADAS</t>
  </si>
  <si>
    <t>PRIME PROMEDIO 90 DIAS</t>
  </si>
  <si>
    <t>PRIME PROMEDIO 120 DIAS</t>
  </si>
  <si>
    <t>LIBOR PROMEDIO 90 DIAS</t>
  </si>
  <si>
    <t>LIBOR PROMEDIO 180 DIAS</t>
  </si>
  <si>
    <t>LIBID</t>
  </si>
  <si>
    <t>PRIME PROMEDIO 180 DIAS</t>
  </si>
  <si>
    <t>TASAS DE INTERES OBSERVADAS</t>
  </si>
  <si>
    <t>PRIME</t>
  </si>
  <si>
    <t>LIBOR 180 dias</t>
  </si>
  <si>
    <t>LIBOR 90 dias</t>
  </si>
  <si>
    <t>Prom. IV. Trim</t>
  </si>
  <si>
    <t>BIENES/1</t>
  </si>
  <si>
    <t>MERCANCIAS GENERALES</t>
  </si>
  <si>
    <t>(BIENES MENOS PETROLEO)</t>
  </si>
  <si>
    <t>2.- Valor Importaciones de Petroleo FOB</t>
  </si>
  <si>
    <t>Variación porcentual de Cantidad, Precio y Valor de  las Exportaciones</t>
  </si>
  <si>
    <t xml:space="preserve">Variación porcentual de Cantidad, Precio y Valor de  las Importaciones </t>
  </si>
  <si>
    <t>( Petróleo)</t>
  </si>
  <si>
    <t>1.- Volumen exp. cobre (miles de T.M.)</t>
  </si>
  <si>
    <t>(Comparación con igual período año anterior)</t>
  </si>
  <si>
    <t>4.- Inflación Internacional (c / A. Latina)</t>
  </si>
  <si>
    <t>I Trim.</t>
  </si>
  <si>
    <t>II Trim.</t>
  </si>
  <si>
    <t>III Trim.</t>
  </si>
  <si>
    <t>IV Trim.</t>
  </si>
  <si>
    <t>Año</t>
  </si>
  <si>
    <t>2. Bienes para transformación</t>
  </si>
  <si>
    <t>Importaciones</t>
  </si>
  <si>
    <t>Renta procedente de Inversión Directa (1)</t>
  </si>
  <si>
    <t>Crédito</t>
  </si>
  <si>
    <t>Débito</t>
  </si>
  <si>
    <t>4. Otra inversión (2)</t>
  </si>
  <si>
    <t xml:space="preserve">(1) Incluye intereses: </t>
  </si>
  <si>
    <t xml:space="preserve">Activos  </t>
  </si>
  <si>
    <t xml:space="preserve">Pasivos  </t>
  </si>
  <si>
    <t>Desembolsos</t>
  </si>
  <si>
    <t>Amortizaciones</t>
  </si>
  <si>
    <t>(Pre-Pagos)</t>
  </si>
  <si>
    <t>(2) Flujos netos otra inversión de corto plazo</t>
  </si>
  <si>
    <t>Préstamos (3)</t>
  </si>
  <si>
    <t xml:space="preserve">I </t>
  </si>
  <si>
    <t>II</t>
  </si>
  <si>
    <t xml:space="preserve">III </t>
  </si>
  <si>
    <t xml:space="preserve">IV </t>
  </si>
  <si>
    <t>ACTIVOS DE RESERVA</t>
  </si>
  <si>
    <t xml:space="preserve">(*)  Transacciones incluidas en la cuenta financiera (con signo contrario), las que difieren de las variaciones de </t>
  </si>
  <si>
    <t xml:space="preserve">stocks, por los siguientes conceptos: variaciones de precio, de paridad, monetización/desmonetización del oro </t>
  </si>
  <si>
    <t>y asignación/cancelación de DEG.</t>
  </si>
  <si>
    <t>2 0 0 3</t>
  </si>
  <si>
    <t>En el extranjero (activos)</t>
  </si>
  <si>
    <t>En Chile (pasivos)</t>
  </si>
  <si>
    <t>(3) Flujos netos de pasivos por préstamos de mediano plazo</t>
  </si>
  <si>
    <t>2 0 0 4</t>
  </si>
  <si>
    <t>Año 2004</t>
  </si>
  <si>
    <t>CRÉDITO</t>
  </si>
  <si>
    <t>DÉBITO</t>
  </si>
  <si>
    <t>I.</t>
  </si>
  <si>
    <t>CUENTA CORRIENTE</t>
  </si>
  <si>
    <t>A.</t>
  </si>
  <si>
    <t>BIENES Y SERVICIOS</t>
  </si>
  <si>
    <t>1.</t>
  </si>
  <si>
    <t>Mercancías generales</t>
  </si>
  <si>
    <t>Zona franca</t>
  </si>
  <si>
    <t>Reparaciones de bienes</t>
  </si>
  <si>
    <t>2.</t>
  </si>
  <si>
    <t>B.</t>
  </si>
  <si>
    <t>RENTA</t>
  </si>
  <si>
    <t>Remuneración de empleados</t>
  </si>
  <si>
    <t>C.</t>
  </si>
  <si>
    <t>TRANSFERENCIAS CORRIENTES</t>
  </si>
  <si>
    <t>II.</t>
  </si>
  <si>
    <t>CUENTA DE CAPITAL</t>
  </si>
  <si>
    <t>Transferencias de capital</t>
  </si>
  <si>
    <t>Adquisición/enajenación de activos no financieros no producidos</t>
  </si>
  <si>
    <t>CUENTA FINANCIERA</t>
  </si>
  <si>
    <t>Instrumentos financieros derivados</t>
  </si>
  <si>
    <t>III.</t>
  </si>
  <si>
    <t>ERRORES Y OMISIONES</t>
  </si>
  <si>
    <t>MEMORÁNDUM</t>
  </si>
  <si>
    <t>Saldo de Balanza de Pagos</t>
  </si>
  <si>
    <t>Cuenta financiera excluyendo activos de reserva</t>
  </si>
  <si>
    <t>(1)</t>
  </si>
  <si>
    <t>Activos de corto plazo</t>
  </si>
  <si>
    <t>Sal marina y de mesa</t>
  </si>
  <si>
    <t>(Algas)</t>
  </si>
  <si>
    <t>(Moluscos y crustáceos)</t>
  </si>
  <si>
    <t>(Conservas de pescado)</t>
  </si>
  <si>
    <t>(Fruta deshidratada)</t>
  </si>
  <si>
    <t>(Fruta congelada sin azúcar)</t>
  </si>
  <si>
    <t>(Conservas de fruta)</t>
  </si>
  <si>
    <t>(Vino)</t>
  </si>
  <si>
    <t>(Basas y madera aserrada de pino insigne)</t>
  </si>
  <si>
    <t>(Madera cepillada)</t>
  </si>
  <si>
    <t>(Tableros de fibra de madera)</t>
  </si>
  <si>
    <t>(Tableros de partículas)</t>
  </si>
  <si>
    <t>(Obras de carpintería)</t>
  </si>
  <si>
    <t>(Papel para periódico)</t>
  </si>
  <si>
    <t>(Diarios y publicaciones)</t>
  </si>
  <si>
    <t>(Cartulina)</t>
  </si>
  <si>
    <t>(Nitrato de potasio)</t>
  </si>
  <si>
    <t>(Neumáticos, cámaras y cubrecámaras)</t>
  </si>
  <si>
    <t>(Alambre de cobre)</t>
  </si>
  <si>
    <t>(Manufacturas metálicas)</t>
  </si>
  <si>
    <t>(Material de transporte)</t>
  </si>
  <si>
    <t>Durables</t>
  </si>
  <si>
    <t>Semidurables</t>
  </si>
  <si>
    <t>Otros bienes de consumo</t>
  </si>
  <si>
    <t xml:space="preserve">            2 0 0 4</t>
  </si>
  <si>
    <t>15.-  PIB en mill. US$</t>
  </si>
  <si>
    <t>16.- % Cta. Cte./PIB de período</t>
  </si>
  <si>
    <t xml:space="preserve"> % Cta. Cte./PIB en 12 meses</t>
  </si>
  <si>
    <t>Mineras</t>
  </si>
  <si>
    <t>Agrop., Silvic. y Pesq.</t>
  </si>
  <si>
    <t>Industriales</t>
  </si>
  <si>
    <t xml:space="preserve">  (Cobre)</t>
  </si>
  <si>
    <t>(incluyendo aquellos considerados inversión directa y creditos comerciales)</t>
  </si>
  <si>
    <t>CUENTA CAPITAL Y FINACIERA EXCLUYENDO ACTIVOS DE RESERVA</t>
  </si>
  <si>
    <t>3.</t>
  </si>
  <si>
    <t>Activos</t>
  </si>
  <si>
    <t>2 0 0 5</t>
  </si>
  <si>
    <t>AÑO 2005</t>
  </si>
  <si>
    <t>Año 2005</t>
  </si>
  <si>
    <t>EXPORTACIONES  DE  COBRE: SERIE TRIMESTRAL 2004-2005</t>
  </si>
  <si>
    <t>IMPORTACIONES  DE  PETROLEO: SERIE TRIMESTRAL 2004-2005</t>
  </si>
  <si>
    <t>TASAS DE INTERES RELEVANTES: SERIE TRIMESTRAL 2004-2005</t>
  </si>
  <si>
    <t>Prom. Año 2004</t>
  </si>
  <si>
    <t>Prom. 2005</t>
  </si>
  <si>
    <t>SUPUESTOS: SERIE TRIMESTRA 2004-2005</t>
  </si>
  <si>
    <t xml:space="preserve">            2 0 0 5</t>
  </si>
  <si>
    <t xml:space="preserve"> BALANZA DE PAGOS 2 0 0 4 - 2 0 0 5</t>
  </si>
  <si>
    <t>* Var. Precios Imp. No Petróleo</t>
  </si>
  <si>
    <t>I. CUENTA CORRIENTE</t>
  </si>
  <si>
    <t>1. Bienes</t>
  </si>
  <si>
    <t>2. Servicios</t>
  </si>
  <si>
    <t>II. CUENTA DE CAPITAL Y FINACIERA</t>
  </si>
  <si>
    <t>3.  Instrumentos financieros derivados</t>
  </si>
  <si>
    <t xml:space="preserve"> 2. Inversión de cartera</t>
  </si>
  <si>
    <t>5 .Activos de reserva</t>
  </si>
  <si>
    <t xml:space="preserve">         TRIMESTRE</t>
  </si>
  <si>
    <t>AÑO</t>
  </si>
  <si>
    <t>I</t>
  </si>
  <si>
    <t xml:space="preserve">II </t>
  </si>
  <si>
    <t xml:space="preserve">III  </t>
  </si>
  <si>
    <t>I. MERCANCIAS GENERALES</t>
  </si>
  <si>
    <t xml:space="preserve"> A. REGIMEN GENERAL</t>
  </si>
  <si>
    <t>B. ZONA FRANCA</t>
  </si>
  <si>
    <t>II. REPARACIONES DE BIENES</t>
  </si>
  <si>
    <t>III. BIENES ADQUIRIDOS EN PUERTO POR MEDIOS DE TRANSPORTE</t>
  </si>
  <si>
    <t>IV. ORO NO MONETARIO</t>
  </si>
  <si>
    <t>TOTAL(I+II+III+IV)</t>
  </si>
  <si>
    <t>TRIMESTRE</t>
  </si>
  <si>
    <t>III</t>
  </si>
  <si>
    <t>IV</t>
  </si>
  <si>
    <t>I. MERCANCÍAS GENERALES</t>
  </si>
  <si>
    <t xml:space="preserve"> A. RÉGIMEN GENERAL</t>
  </si>
  <si>
    <t>II. BIENES PARA TRANSFORMACIÓN</t>
  </si>
  <si>
    <t>IV. BIENES ADQUIRIDOS EN PUERTO POR MEDIOS DE TRANSPORTE</t>
  </si>
  <si>
    <t>V. ORO NO MONETARIO</t>
  </si>
  <si>
    <t>TOTAL DE IMPORTACIONES DE BIENES (FOB) (*)</t>
  </si>
  <si>
    <t>(*)</t>
  </si>
  <si>
    <t>Los valores fob de las distintas categorías están registrados en el cuadro resumen de la Balanza de Pagos.</t>
  </si>
  <si>
    <t>2. Corto Plazo Plazo</t>
  </si>
  <si>
    <t>Saldo a fines de cada trimestre</t>
  </si>
  <si>
    <t xml:space="preserve">AÑO </t>
  </si>
  <si>
    <t>Otros ajustes</t>
  </si>
  <si>
    <t>Acciones y otras participaciones en el capital</t>
  </si>
  <si>
    <t>1.1.1</t>
  </si>
  <si>
    <t>Activos frente a empresas filiales</t>
  </si>
  <si>
    <t>1.1.2</t>
  </si>
  <si>
    <t>Pasivos frente a empresas filiales</t>
  </si>
  <si>
    <t>1.2.1</t>
  </si>
  <si>
    <t>1.2.2</t>
  </si>
  <si>
    <t xml:space="preserve">2.1 </t>
  </si>
  <si>
    <t>Títulos de participación en el capital</t>
  </si>
  <si>
    <t>2.1.1</t>
  </si>
  <si>
    <t>2.1.2</t>
  </si>
  <si>
    <t>Gobierno General</t>
  </si>
  <si>
    <t>2.1.3</t>
  </si>
  <si>
    <t>2.1.4</t>
  </si>
  <si>
    <t xml:space="preserve">2.2 </t>
  </si>
  <si>
    <t>2.2.1</t>
  </si>
  <si>
    <t>Bonos y pagarés</t>
  </si>
  <si>
    <t>2.2.1.1</t>
  </si>
  <si>
    <t>2.2.1.2</t>
  </si>
  <si>
    <t>2.2.1.3</t>
  </si>
  <si>
    <t>2.2.1.4</t>
  </si>
  <si>
    <t>2.2.2.1</t>
  </si>
  <si>
    <t>2.2.2.2</t>
  </si>
  <si>
    <t>2.2.2.3</t>
  </si>
  <si>
    <t>2.2.2.4</t>
  </si>
  <si>
    <t>3.1</t>
  </si>
  <si>
    <t>3.2</t>
  </si>
  <si>
    <t>3.3</t>
  </si>
  <si>
    <t>3.4</t>
  </si>
  <si>
    <t>4.</t>
  </si>
  <si>
    <t>4.1.1</t>
  </si>
  <si>
    <t>4.1.1.1</t>
  </si>
  <si>
    <t>A largo plazo</t>
  </si>
  <si>
    <t>4.1.1.2</t>
  </si>
  <si>
    <t>A corto plazo</t>
  </si>
  <si>
    <t>4.1.2</t>
  </si>
  <si>
    <t>4.1.2.1</t>
  </si>
  <si>
    <t>4.1.2.2</t>
  </si>
  <si>
    <t>4.1.2.2.1</t>
  </si>
  <si>
    <t>4.1.2.2.2</t>
  </si>
  <si>
    <t>4.2.1</t>
  </si>
  <si>
    <t>4.2.1.1</t>
  </si>
  <si>
    <t>4.2.1.2</t>
  </si>
  <si>
    <t xml:space="preserve">4.2.2 </t>
  </si>
  <si>
    <t>4.2.2.1</t>
  </si>
  <si>
    <t>4.2.2.2</t>
  </si>
  <si>
    <t>4.2.3</t>
  </si>
  <si>
    <t>4.2.3.1</t>
  </si>
  <si>
    <t>4.2.3.2</t>
  </si>
  <si>
    <t>4.2.4</t>
  </si>
  <si>
    <t>4.2.4.1</t>
  </si>
  <si>
    <t>4.2.4.2</t>
  </si>
  <si>
    <t>4.3.1</t>
  </si>
  <si>
    <t>4.3.2</t>
  </si>
  <si>
    <t>4.3.3</t>
  </si>
  <si>
    <t>4.3.4</t>
  </si>
  <si>
    <t>4.3.4.1</t>
  </si>
  <si>
    <t>4.3.4.2</t>
  </si>
  <si>
    <t>4.4.1.1</t>
  </si>
  <si>
    <t>4.4.1.2</t>
  </si>
  <si>
    <t>4.4.2.1</t>
  </si>
  <si>
    <t>4.4.2.2</t>
  </si>
  <si>
    <t>4.4.3</t>
  </si>
  <si>
    <t>4.4.3.1</t>
  </si>
  <si>
    <t>4.4.3.2</t>
  </si>
  <si>
    <t>4.4.4</t>
  </si>
  <si>
    <t>4.4.4.1</t>
  </si>
  <si>
    <t>4.4.4.2</t>
  </si>
  <si>
    <t>4.4.4.2.1</t>
  </si>
  <si>
    <t>4.4.4.2.2</t>
  </si>
  <si>
    <t>5.1</t>
  </si>
  <si>
    <t>5.2</t>
  </si>
  <si>
    <t>5.3</t>
  </si>
  <si>
    <t>5.4</t>
  </si>
  <si>
    <t>5.4.1</t>
  </si>
  <si>
    <t>5.4.2</t>
  </si>
  <si>
    <t>5.5</t>
  </si>
  <si>
    <t xml:space="preserve">Los saldos de activos y pasivos financieros de Chile con el exterior, a fines de los períodos señalados, han sido confeccionados siguiendo los lineamientos generales </t>
  </si>
  <si>
    <t>Activos frente a inversionistas directos</t>
  </si>
  <si>
    <t>Pasivos frente a inversionistas directos</t>
  </si>
  <si>
    <t>2.1</t>
  </si>
  <si>
    <t xml:space="preserve">Bancos </t>
  </si>
  <si>
    <t>2.2</t>
  </si>
  <si>
    <t>2.2.2</t>
  </si>
  <si>
    <t>Instrumentos del mercado monetario</t>
  </si>
  <si>
    <t xml:space="preserve"> Gobierno General</t>
  </si>
  <si>
    <t xml:space="preserve">4.1.2.1.1 </t>
  </si>
  <si>
    <t>4.1.2.1.2</t>
  </si>
  <si>
    <t>Uso del crédito del FMI</t>
  </si>
  <si>
    <t>Otros a largo plazo</t>
  </si>
  <si>
    <t>4.2.1.3</t>
  </si>
  <si>
    <t>4.2.2</t>
  </si>
  <si>
    <t>4.2.4.1.1</t>
  </si>
  <si>
    <t>4.2.4.1.2</t>
  </si>
  <si>
    <t>4.2.4.2.1</t>
  </si>
  <si>
    <t>4.2.4.2.2</t>
  </si>
  <si>
    <t xml:space="preserve">4.4 </t>
  </si>
  <si>
    <t xml:space="preserve"> </t>
  </si>
  <si>
    <t>Transacciones</t>
  </si>
  <si>
    <t>Variación de precios</t>
  </si>
  <si>
    <t>Variación de tipo de cambio</t>
  </si>
  <si>
    <t>B. Pasivos</t>
  </si>
  <si>
    <t xml:space="preserve">   Corto plazo</t>
  </si>
  <si>
    <t>Acciones y otras participaciones</t>
  </si>
  <si>
    <t xml:space="preserve">Saldos a fines de los períodos señalados de los activos y pasivos financieros de Chile con el exterior, así como de las posiciones netas abiertas por sector institucional, y, al interior </t>
  </si>
  <si>
    <t xml:space="preserve">de cada sector definido, por categoría funcional de activo/pasivo, por instrumento y por plazo. Los sectores institucionales tienen mayor desglose que en la presentación tradicional </t>
  </si>
  <si>
    <t>A.  Activos</t>
  </si>
  <si>
    <t>Otra inversión (Otros activos)</t>
  </si>
  <si>
    <t xml:space="preserve"> Inversión directa</t>
  </si>
  <si>
    <t xml:space="preserve"> Inversión de cartera</t>
  </si>
  <si>
    <t xml:space="preserve"> Otra inversión</t>
  </si>
  <si>
    <t>carácter provisional.</t>
  </si>
  <si>
    <t xml:space="preserve">de la Posición de Inversión Internacional y corresponden al sector deudor en el caso de los pasivos, y al acreedor en el de los activos.Las cifras se actualizan semestralmente y  tienen </t>
  </si>
  <si>
    <t>VARIACIÓN DE LA POSICIÓN EN EL SEMESTRE DEBIDO A:</t>
  </si>
  <si>
    <t>(Sericios de compraventa y otros servicios relacionados con el comercio)</t>
  </si>
  <si>
    <t>(Servicios de arrendamiento de explotación)</t>
  </si>
  <si>
    <t>(Servicios empresariales, profesionales y técnicos varios)</t>
  </si>
  <si>
    <t>VARIACIÓN DE LA POSICIÓN EN EL AÑO DEBIDO A:</t>
  </si>
  <si>
    <t>&lt;&lt; Volver a portada</t>
  </si>
  <si>
    <t>AÑO 2006</t>
  </si>
  <si>
    <t xml:space="preserve"> Banco Central</t>
  </si>
  <si>
    <t>Asignaciones DEG</t>
  </si>
  <si>
    <t>2.1.   Banco Central</t>
  </si>
  <si>
    <t>2.2.   Bancos</t>
  </si>
  <si>
    <t xml:space="preserve">   Largo plazo</t>
  </si>
  <si>
    <t>2.3.  Fondos de pensiones</t>
  </si>
  <si>
    <t>2.4.  Fondos mutuos y cías. de seguros</t>
  </si>
  <si>
    <t>2 0 0 6</t>
  </si>
  <si>
    <t>CUADRO II.1.1</t>
  </si>
  <si>
    <t>CUADRO II.1.2</t>
  </si>
  <si>
    <t>CUADRO II.1.3</t>
  </si>
  <si>
    <t>CUADRO II.1.4</t>
  </si>
  <si>
    <t>CUADRO II.1.5</t>
  </si>
  <si>
    <t>CUADRO II.1.6</t>
  </si>
  <si>
    <t>CUADRO II.1.7</t>
  </si>
  <si>
    <t>CUADRO II.1.8</t>
  </si>
  <si>
    <t>CUADRO II.1.9</t>
  </si>
  <si>
    <t>CUADRO II.1.10</t>
  </si>
  <si>
    <t>CUADRO II.1.11</t>
  </si>
  <si>
    <t>CUADRO II.1.12</t>
  </si>
  <si>
    <t>II.1 Balanza de Pagos 2006</t>
  </si>
  <si>
    <t>II.1.1 Balanza de pagos, 2006</t>
  </si>
  <si>
    <t>II.1.10 Flujos trimestrales de activos de reserva por instrumento, 2006</t>
  </si>
  <si>
    <t>II.1.9 Activos de reserva por instrumento, 2006. Saldos a fines de cada trimestre</t>
  </si>
  <si>
    <t>II.1.8 Cuenta financiera por trimestre, 2006</t>
  </si>
  <si>
    <t>II.1.7 Transferencias corrientes por trimestre, 2006</t>
  </si>
  <si>
    <t>II.1.6 Renta de la inversión por trimestre, 2006</t>
  </si>
  <si>
    <t>II.1.5 Servicios por trimestre, 2006</t>
  </si>
  <si>
    <t>II.1.4 Importación de bienes por trimestre, 2006</t>
  </si>
  <si>
    <t>II.1.3 Exportación de bienes por trimestre, 2006</t>
  </si>
  <si>
    <t>II.1.2 Balanza de pagos por trimestre, 2006</t>
  </si>
  <si>
    <t>Balanza de pagos, 2006</t>
  </si>
  <si>
    <t>Servicios por trimestre, 2006</t>
  </si>
  <si>
    <t>Renta de la inversión por trimestre, 2006</t>
  </si>
  <si>
    <t>Transferencias corrientes por trimestre, 2006</t>
  </si>
  <si>
    <t>Activos de reserva por instrumento, 2006</t>
  </si>
  <si>
    <t>Flujos trimestrales de activos de reserva por instrumento, 2006 (*)</t>
  </si>
  <si>
    <t>CUADRO II.1.12.B</t>
  </si>
  <si>
    <t>CUADRO II.1.12.A</t>
  </si>
  <si>
    <t>CUADRO II.1.11.B</t>
  </si>
  <si>
    <t>CUADRO II.1.11.A</t>
  </si>
  <si>
    <t>II.1.11.B Posición de inversión internacional, 2006</t>
  </si>
  <si>
    <t>II.1.12.B Posición de inversión internacional, por sector institucional, 2006</t>
  </si>
  <si>
    <t xml:space="preserve"> Monedas y depósitos</t>
  </si>
  <si>
    <t>Cuenta financiera por trimestre, 2006</t>
  </si>
  <si>
    <t>Posición de inversión internacional, por sector institucional (1) (2), 2006</t>
  </si>
  <si>
    <t>(3) Incluye otras sociedades financieras, sociedades no financieras y hogares.</t>
  </si>
  <si>
    <t>(2) A partir del 18 de marzo de 2010 la clasificación por sector institucional se homologa a la presentación de las cuentas institucionales de Cuentas Nacionales.</t>
  </si>
  <si>
    <t>Posición de inversión internacional (*), 2006</t>
  </si>
  <si>
    <t>Posición de inversión internacional (*), segundo semestre 2006</t>
  </si>
  <si>
    <t>Posición de inversión internacional (*), primer semestre 2006</t>
  </si>
  <si>
    <t>Posición de inversión internacional, por sector institucional (1) (2), segundo semestre 2006</t>
  </si>
  <si>
    <t>Posición de inversión internacional, por sector institucional (1) (2), primer semestre 2006</t>
  </si>
  <si>
    <t>Balanza de pagos por trimestre, 2006</t>
  </si>
  <si>
    <t>Cuenta Financiera excluyendo activos de reserva</t>
  </si>
  <si>
    <t>Minería</t>
  </si>
  <si>
    <t>Agropecuario-Silvícola y Pesquero</t>
  </si>
  <si>
    <t xml:space="preserve">3. </t>
  </si>
  <si>
    <t>Salitre y yodo</t>
  </si>
  <si>
    <t>Plata metálica</t>
  </si>
  <si>
    <t>Óxido y ferromolibdeno</t>
  </si>
  <si>
    <t>Carbonato de litio</t>
  </si>
  <si>
    <t>Otros mineros</t>
  </si>
  <si>
    <t>Sector frutícola</t>
  </si>
  <si>
    <t>Otros agropecuarios</t>
  </si>
  <si>
    <t xml:space="preserve"> (Maíz semilla)</t>
  </si>
  <si>
    <t xml:space="preserve"> (Semilla de hortalizas)</t>
  </si>
  <si>
    <t>Sector silvícola</t>
  </si>
  <si>
    <t>(Salmón y trucha)</t>
  </si>
  <si>
    <t xml:space="preserve">     (Pasas)</t>
  </si>
  <si>
    <t>(Puré y jugo de tomate)</t>
  </si>
  <si>
    <t>(Jugo de fruta)</t>
  </si>
  <si>
    <t>(Jugo en polvo)</t>
  </si>
  <si>
    <t>(Carne de cerdo)</t>
  </si>
  <si>
    <t>Bebidas y tabaco</t>
  </si>
  <si>
    <t>Forestales y muebles de madera</t>
  </si>
  <si>
    <r>
      <t>(</t>
    </r>
    <r>
      <rPr>
        <i/>
        <sz val="10"/>
        <rFont val="Arial"/>
        <family val="2"/>
      </rPr>
      <t>Chips</t>
    </r>
    <r>
      <rPr>
        <sz val="10"/>
        <rFont val="Arial"/>
        <family val="2"/>
      </rPr>
      <t xml:space="preserve"> de madera)</t>
    </r>
  </si>
  <si>
    <r>
      <t>(</t>
    </r>
    <r>
      <rPr>
        <i/>
        <sz val="10"/>
        <rFont val="Arial"/>
        <family val="2"/>
      </rPr>
      <t>Pallets</t>
    </r>
    <r>
      <rPr>
        <sz val="10"/>
        <rFont val="Arial"/>
        <family val="2"/>
      </rPr>
      <t xml:space="preserve"> de madera)</t>
    </r>
  </si>
  <si>
    <t>Celulosa, papel y otros</t>
  </si>
  <si>
    <t>Productos químicos</t>
  </si>
  <si>
    <t>(Perfumes, cosméticos y artículos de tocador)</t>
  </si>
  <si>
    <t>Industrias metálicas básicas</t>
  </si>
  <si>
    <t>Productos metálicos, maquinaria y equipos</t>
  </si>
  <si>
    <t>Otros productos industriales</t>
  </si>
  <si>
    <t>Exportación de bienes por trimestre, 2006</t>
  </si>
  <si>
    <t>Importación de bienes por trimestre, 2006</t>
  </si>
  <si>
    <t>No petroléo</t>
  </si>
  <si>
    <t>1. Bienes de Consumo</t>
  </si>
  <si>
    <t>2. Bienes Intermedios</t>
  </si>
  <si>
    <t>3. Bienes de Capital</t>
  </si>
  <si>
    <t>III. REPARACIÓN DE BIENES</t>
  </si>
  <si>
    <t>TOTAL DE IMPORTACIONES DE BIENES (CIF) (SUMA I a V)</t>
  </si>
  <si>
    <t xml:space="preserve"> Régimen general (fob)</t>
  </si>
  <si>
    <t>RENTA DE LA INVERSIÓN</t>
  </si>
  <si>
    <t>INVERSIÓN DIRECTA</t>
  </si>
  <si>
    <t>INVERSIÓN DE CARTERA</t>
  </si>
  <si>
    <t>Renta procedente de participaciones</t>
  </si>
  <si>
    <t>Bonos y pagarés (2)</t>
  </si>
  <si>
    <t>OTRA INVERSIÓN</t>
  </si>
  <si>
    <t>Mediano Plazo (2)</t>
  </si>
  <si>
    <t>Sector público no financiero</t>
  </si>
  <si>
    <t>Sector público</t>
  </si>
  <si>
    <t>Sector financiero</t>
  </si>
  <si>
    <t>Sector privado no financiero</t>
  </si>
  <si>
    <t>Reinversión utilidades en el exterior</t>
  </si>
  <si>
    <t>Dividendos y utilidades pagados (1)</t>
  </si>
  <si>
    <t>de Capital .</t>
  </si>
  <si>
    <t>1. Renta Procedente de Participaciones</t>
  </si>
  <si>
    <t xml:space="preserve">2. Renta Procedente de la Deuda ( intereses) </t>
  </si>
  <si>
    <t>Por Inversión directa</t>
  </si>
  <si>
    <t>Por Inversión de cartera</t>
  </si>
  <si>
    <t>(2)</t>
  </si>
  <si>
    <t>Inversión Directa</t>
  </si>
  <si>
    <t>Inversión de Cartera</t>
  </si>
  <si>
    <t>4. Otra Inversión</t>
  </si>
  <si>
    <t>Activos de Reservas</t>
  </si>
  <si>
    <t>Préstamos (1) (2)</t>
  </si>
  <si>
    <t>MEMORÁNDUM:</t>
  </si>
  <si>
    <t>Inversión Directa en el Extranjero</t>
  </si>
  <si>
    <t>Activos de Reserva</t>
  </si>
  <si>
    <t>1.  Gobierno General</t>
  </si>
  <si>
    <t>2.  Sociedades Financieras</t>
  </si>
  <si>
    <t>3.  Otros Sectores (3)</t>
  </si>
  <si>
    <t>Inversión Directa en Chile</t>
  </si>
  <si>
    <r>
      <t xml:space="preserve">establecidos en la quinta edición del </t>
    </r>
    <r>
      <rPr>
        <i/>
        <sz val="10"/>
        <rFont val="Arial"/>
        <family val="2"/>
      </rPr>
      <t>Manual de Balanza de Pagos</t>
    </r>
    <r>
      <rPr>
        <sz val="10"/>
        <rFont val="Arial"/>
        <family val="2"/>
      </rPr>
      <t xml:space="preserve"> del Fondo Monetario Internacional (FMI). Las cifras se actualizan semestralmente y tienen carácter provisional.</t>
    </r>
  </si>
  <si>
    <r>
      <t>establecidos en la quinta edición del</t>
    </r>
    <r>
      <rPr>
        <i/>
        <sz val="10"/>
        <rFont val="Arial"/>
        <family val="2"/>
      </rPr>
      <t xml:space="preserve"> Manual de Balanza de Pagos</t>
    </r>
    <r>
      <rPr>
        <sz val="10"/>
        <rFont val="Arial"/>
        <family val="2"/>
      </rPr>
      <t xml:space="preserve"> del Fondo Monetario Internacional (FMI). Las cifras se actualizan semestralmente y tienen carácter provisional.</t>
    </r>
  </si>
  <si>
    <t>II.1.12.A Posición de inversión internacional, por sector institucional, segundo semestre 2006</t>
  </si>
  <si>
    <t>II.1.12 Posición de inversión internacional, por sector institucional, primer semestre 2006</t>
  </si>
  <si>
    <t>II.1.11.A Posición de inversión internacional, segundo semestre 2006</t>
  </si>
  <si>
    <t>II.1.11 Posición de inversión internacional, primer semestre 2006</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</si>
</sst>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_);_(* \(#,##0\);_(* &quot;-&quot;_);_(@_)"/>
    <numFmt numFmtId="171" formatCode="_(* #,##0.00_);_(* \(#,##0.00\);_(* &quot;-&quot;??_);_(@_)"/>
    <numFmt numFmtId="172" formatCode="_(&quot;$&quot;* #,##0_);_(&quot;$&quot;* \(#,##0\);_(&quot;$&quot;* &quot;-&quot;_);_(@_)"/>
    <numFmt numFmtId="173" formatCode="_(&quot;$&quot;* #,##0.00_);_(&quot;$&quot;* \(#,##0.00\);_(&quot;$&quot;* &quot;-&quot;??_);_(@_)"/>
    <numFmt numFmtId="174" formatCode="#,##0.0"/>
    <numFmt numFmtId="175" formatCode="\(#,##0.0\)"/>
    <numFmt numFmtId="176" formatCode="\(0.0\)"/>
    <numFmt numFmtId="177" formatCode="0.0"/>
    <numFmt numFmtId="178" formatCode="\(0\)"/>
    <numFmt numFmtId="179" formatCode="0.000000000"/>
    <numFmt numFmtId="180" formatCode="_(* #,##0.000_);_(* \(#,##0.000\);_(* &quot;-&quot;??_);_(@_)"/>
    <numFmt numFmtId="181" formatCode="_(* #,##0.0000_);_(* \(#,##0.0000\);_(* &quot;-&quot;??_);_(@_)"/>
    <numFmt numFmtId="182" formatCode="_(* #,##0.00000_);_(* \(#,##0.00000\);_(* &quot;-&quot;??_);_(@_)"/>
    <numFmt numFmtId="183" formatCode="_(* #,##0.000000_);_(* \(#,##0.000000\);_(* &quot;-&quot;??_);_(@_)"/>
    <numFmt numFmtId="184" formatCode="_(* #,##0.0000000_);_(* \(#,##0.0000000\);_(* &quot;-&quot;??_);_(@_)"/>
    <numFmt numFmtId="185" formatCode="_(* #,##0.00000000_);_(* \(#,##0.00000000\);_(* &quot;-&quot;??_);_(@_)"/>
    <numFmt numFmtId="186" formatCode="_(* #,##0.000000000_);_(* \(#,##0.000000000\);_(* &quot;-&quot;??_);_(@_)"/>
    <numFmt numFmtId="187" formatCode="_(* #,##0.0000000000_);_(* \(#,##0.0000000000\);_(* &quot;-&quot;??_);_(@_)"/>
    <numFmt numFmtId="188" formatCode="_(* #,##0.00000000000_);_(* \(#,##0.00000000000\);_(* &quot;-&quot;??_);_(@_)"/>
    <numFmt numFmtId="189" formatCode="_(* #,##0.0_);_(* \(#,##0.0\);_(* &quot;-&quot;??_);_(@_)"/>
    <numFmt numFmtId="190" formatCode="_(* #,##0_);_(* \(#,##0\);_(* &quot;-&quot;??_);_(@_)"/>
  </numFmts>
  <fonts count="21">
    <font>
      <sz val="10"/>
      <name val="Arial"/>
      <family val="0"/>
    </font>
    <font>
      <b/>
      <sz val="10"/>
      <name val="Arial"/>
      <family val="2"/>
    </font>
    <font>
      <sz val="10"/>
      <name val="MS Sans Serif"/>
      <family val="0"/>
    </font>
    <font>
      <sz val="9"/>
      <name val="Geneva"/>
      <family val="0"/>
    </font>
    <font>
      <sz val="10"/>
      <name val="Times New Roman"/>
      <family val="1"/>
    </font>
    <font>
      <b/>
      <sz val="10"/>
      <name val="Times New Roman"/>
      <family val="1"/>
    </font>
    <font>
      <b/>
      <sz val="9"/>
      <name val="Geneva"/>
      <family val="0"/>
    </font>
    <font>
      <sz val="9"/>
      <name val="Arial"/>
      <family val="0"/>
    </font>
    <font>
      <b/>
      <sz val="9"/>
      <name val="Arial"/>
      <family val="2"/>
    </font>
    <font>
      <b/>
      <i/>
      <sz val="10"/>
      <name val="Arial"/>
      <family val="2"/>
    </font>
    <font>
      <b/>
      <sz val="12"/>
      <name val="Times New Roman"/>
      <family val="1"/>
    </font>
    <font>
      <b/>
      <sz val="10"/>
      <name val="Geneva"/>
      <family val="0"/>
    </font>
    <font>
      <b/>
      <sz val="12"/>
      <name val="Arial"/>
      <family val="2"/>
    </font>
    <font>
      <b/>
      <i/>
      <sz val="9"/>
      <name val="Arial"/>
      <family val="2"/>
    </font>
    <font>
      <i/>
      <sz val="9"/>
      <name val="Arial"/>
      <family val="2"/>
    </font>
    <font>
      <sz val="12"/>
      <name val="Arial"/>
      <family val="2"/>
    </font>
    <font>
      <sz val="9"/>
      <name val="Times New Roman"/>
      <family val="1"/>
    </font>
    <font>
      <u val="single"/>
      <sz val="10"/>
      <color indexed="12"/>
      <name val="Arial"/>
      <family val="0"/>
    </font>
    <font>
      <u val="single"/>
      <sz val="10"/>
      <color indexed="36"/>
      <name val="Arial"/>
      <family val="0"/>
    </font>
    <font>
      <sz val="8"/>
      <name val="Arial"/>
      <family val="0"/>
    </font>
    <font>
      <i/>
      <sz val="10"/>
      <name val="Arial"/>
      <family val="2"/>
    </font>
  </fonts>
  <fills count="3">
    <fill>
      <patternFill/>
    </fill>
    <fill>
      <patternFill patternType="gray125"/>
    </fill>
    <fill>
      <patternFill patternType="solid">
        <fgColor indexed="9"/>
        <bgColor indexed="64"/>
      </patternFill>
    </fill>
  </fills>
  <borders count="22">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style="thick"/>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color indexed="23"/>
      </top>
      <bottom style="medium"/>
    </border>
    <border>
      <left>
        <color indexed="63"/>
      </left>
      <right>
        <color indexed="63"/>
      </right>
      <top style="thin"/>
      <bottom style="thin"/>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2" fillId="0" borderId="0">
      <alignment/>
      <protection/>
    </xf>
    <xf numFmtId="0" fontId="3" fillId="0" borderId="0">
      <alignment/>
      <protection/>
    </xf>
    <xf numFmtId="0" fontId="7" fillId="0" borderId="0">
      <alignment/>
      <protection/>
    </xf>
    <xf numFmtId="0" fontId="2"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9" fontId="0" fillId="0" borderId="0" applyFont="0" applyFill="0" applyBorder="0" applyAlignment="0" applyProtection="0"/>
  </cellStyleXfs>
  <cellXfs count="412">
    <xf numFmtId="0" fontId="0" fillId="0" borderId="0" xfId="0" applyAlignment="1">
      <alignment/>
    </xf>
    <xf numFmtId="174" fontId="0" fillId="0" borderId="0" xfId="0" applyNumberFormat="1" applyAlignment="1">
      <alignment/>
    </xf>
    <xf numFmtId="0" fontId="0" fillId="0" borderId="1" xfId="0" applyBorder="1" applyAlignment="1">
      <alignment/>
    </xf>
    <xf numFmtId="0" fontId="0" fillId="0" borderId="0" xfId="0" applyBorder="1" applyAlignment="1">
      <alignment/>
    </xf>
    <xf numFmtId="174" fontId="0" fillId="0" borderId="0" xfId="0" applyNumberFormat="1" applyBorder="1" applyAlignment="1">
      <alignment/>
    </xf>
    <xf numFmtId="174" fontId="0" fillId="0" borderId="0" xfId="0" applyNumberFormat="1" applyFill="1" applyAlignment="1">
      <alignment/>
    </xf>
    <xf numFmtId="0" fontId="0" fillId="0" borderId="0" xfId="0" applyFill="1" applyAlignment="1">
      <alignment/>
    </xf>
    <xf numFmtId="0" fontId="0" fillId="0" borderId="2" xfId="0" applyBorder="1" applyAlignment="1">
      <alignment/>
    </xf>
    <xf numFmtId="0" fontId="3" fillId="0" borderId="0" xfId="22">
      <alignment/>
      <protection/>
    </xf>
    <xf numFmtId="177" fontId="3" fillId="0" borderId="0" xfId="22" applyNumberFormat="1" applyAlignment="1">
      <alignment horizontal="right"/>
      <protection/>
    </xf>
    <xf numFmtId="177" fontId="3" fillId="0" borderId="0" xfId="22" applyNumberFormat="1">
      <alignment/>
      <protection/>
    </xf>
    <xf numFmtId="0" fontId="3" fillId="0" borderId="0" xfId="22" applyAlignment="1">
      <alignment/>
      <protection/>
    </xf>
    <xf numFmtId="177" fontId="3" fillId="0" borderId="0" xfId="22" applyNumberFormat="1" applyAlignment="1">
      <alignment horizontal="centerContinuous"/>
      <protection/>
    </xf>
    <xf numFmtId="177" fontId="3" fillId="0" borderId="2" xfId="22" applyNumberFormat="1" applyBorder="1" applyAlignment="1">
      <alignment horizontal="centerContinuous"/>
      <protection/>
    </xf>
    <xf numFmtId="1" fontId="3" fillId="0" borderId="1" xfId="22" applyNumberFormat="1" applyBorder="1" applyAlignment="1">
      <alignment/>
      <protection/>
    </xf>
    <xf numFmtId="1" fontId="3" fillId="0" borderId="0" xfId="22" applyNumberFormat="1">
      <alignment/>
      <protection/>
    </xf>
    <xf numFmtId="1" fontId="3" fillId="0" borderId="2" xfId="22" applyNumberFormat="1" applyBorder="1" applyAlignment="1">
      <alignment/>
      <protection/>
    </xf>
    <xf numFmtId="177" fontId="3" fillId="0" borderId="0" xfId="22" applyNumberFormat="1" applyFont="1" applyAlignment="1">
      <alignment horizontal="right"/>
      <protection/>
    </xf>
    <xf numFmtId="0" fontId="3" fillId="0" borderId="2" xfId="22" applyBorder="1">
      <alignment/>
      <protection/>
    </xf>
    <xf numFmtId="177" fontId="3" fillId="0" borderId="2" xfId="22" applyNumberFormat="1" applyBorder="1" applyAlignment="1">
      <alignment horizontal="right"/>
      <protection/>
    </xf>
    <xf numFmtId="177" fontId="3" fillId="0" borderId="2" xfId="22" applyNumberFormat="1" applyBorder="1">
      <alignment/>
      <protection/>
    </xf>
    <xf numFmtId="178" fontId="3" fillId="0" borderId="0" xfId="22" applyNumberFormat="1" applyAlignment="1">
      <alignment horizontal="left"/>
      <protection/>
    </xf>
    <xf numFmtId="178" fontId="3" fillId="0" borderId="0" xfId="22" applyNumberFormat="1" applyAlignment="1">
      <alignment horizontal="right"/>
      <protection/>
    </xf>
    <xf numFmtId="0" fontId="3" fillId="0" borderId="0" xfId="22" applyAlignment="1">
      <alignment horizontal="right"/>
      <protection/>
    </xf>
    <xf numFmtId="0" fontId="7" fillId="0" borderId="0" xfId="25">
      <alignment/>
      <protection/>
    </xf>
    <xf numFmtId="0" fontId="4" fillId="0" borderId="0" xfId="0" applyFont="1" applyAlignment="1">
      <alignment/>
    </xf>
    <xf numFmtId="174" fontId="7" fillId="0" borderId="1" xfId="0" applyNumberFormat="1" applyFont="1" applyBorder="1" applyAlignment="1">
      <alignment/>
    </xf>
    <xf numFmtId="0" fontId="5" fillId="0" borderId="0" xfId="0" applyFont="1" applyAlignment="1">
      <alignment horizontal="centerContinuous"/>
    </xf>
    <xf numFmtId="0" fontId="0" fillId="0" borderId="0" xfId="0"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Continuous"/>
    </xf>
    <xf numFmtId="177" fontId="4" fillId="0" borderId="0" xfId="0" applyNumberFormat="1" applyFont="1" applyBorder="1" applyAlignment="1">
      <alignment/>
    </xf>
    <xf numFmtId="0" fontId="4" fillId="0" borderId="0" xfId="0" applyFont="1" applyBorder="1" applyAlignment="1">
      <alignment/>
    </xf>
    <xf numFmtId="0" fontId="5" fillId="0" borderId="0" xfId="0" applyFont="1" applyAlignment="1">
      <alignment horizontal="center"/>
    </xf>
    <xf numFmtId="177" fontId="11" fillId="0" borderId="0" xfId="22" applyNumberFormat="1" applyFont="1" applyAlignment="1">
      <alignment horizontal="centerContinuous"/>
      <protection/>
    </xf>
    <xf numFmtId="0" fontId="11" fillId="0" borderId="0" xfId="22" applyFont="1">
      <alignment/>
      <protection/>
    </xf>
    <xf numFmtId="0" fontId="11" fillId="0" borderId="0" xfId="22" applyFont="1" applyAlignment="1">
      <alignment/>
      <protection/>
    </xf>
    <xf numFmtId="0" fontId="1" fillId="0" borderId="0" xfId="21" applyFont="1">
      <alignment/>
      <protection/>
    </xf>
    <xf numFmtId="0" fontId="1" fillId="0" borderId="0" xfId="21" applyFont="1" applyAlignment="1">
      <alignment horizontal="center"/>
      <protection/>
    </xf>
    <xf numFmtId="0" fontId="0" fillId="0" borderId="0" xfId="21" applyFont="1">
      <alignment/>
      <protection/>
    </xf>
    <xf numFmtId="0" fontId="0" fillId="0" borderId="3" xfId="21" applyFont="1" applyBorder="1">
      <alignment/>
      <protection/>
    </xf>
    <xf numFmtId="0" fontId="0" fillId="0" borderId="0" xfId="21" applyFont="1" applyBorder="1">
      <alignment/>
      <protection/>
    </xf>
    <xf numFmtId="0" fontId="0" fillId="0" borderId="0" xfId="21" applyFont="1" applyBorder="1" applyAlignment="1">
      <alignment horizontal="center"/>
      <protection/>
    </xf>
    <xf numFmtId="0" fontId="0" fillId="0" borderId="4" xfId="21" applyFont="1" applyBorder="1">
      <alignment/>
      <protection/>
    </xf>
    <xf numFmtId="0" fontId="0" fillId="0" borderId="4" xfId="21" applyFont="1" applyBorder="1" applyAlignment="1">
      <alignment horizontal="center"/>
      <protection/>
    </xf>
    <xf numFmtId="174" fontId="0" fillId="0" borderId="0" xfId="21" applyNumberFormat="1" applyFont="1">
      <alignment/>
      <protection/>
    </xf>
    <xf numFmtId="175" fontId="0" fillId="0" borderId="0" xfId="21" applyNumberFormat="1" applyFont="1">
      <alignment/>
      <protection/>
    </xf>
    <xf numFmtId="177" fontId="0" fillId="0" borderId="0" xfId="21" applyNumberFormat="1" applyFont="1">
      <alignment/>
      <protection/>
    </xf>
    <xf numFmtId="0" fontId="1" fillId="0" borderId="0" xfId="21" applyFont="1" applyBorder="1">
      <alignment/>
      <protection/>
    </xf>
    <xf numFmtId="0" fontId="7" fillId="0" borderId="0" xfId="28" applyFill="1">
      <alignment/>
      <protection/>
    </xf>
    <xf numFmtId="0" fontId="8" fillId="0" borderId="0" xfId="28" applyFont="1" applyFill="1" applyAlignment="1">
      <alignment horizontal="center" vertical="center"/>
      <protection/>
    </xf>
    <xf numFmtId="174" fontId="7" fillId="0" borderId="0" xfId="28" applyNumberFormat="1" applyFill="1">
      <alignment/>
      <protection/>
    </xf>
    <xf numFmtId="0" fontId="7" fillId="0" borderId="1" xfId="28" applyFill="1" applyBorder="1">
      <alignment/>
      <protection/>
    </xf>
    <xf numFmtId="174" fontId="7" fillId="0" borderId="1" xfId="28" applyNumberFormat="1" applyFill="1" applyBorder="1">
      <alignment/>
      <protection/>
    </xf>
    <xf numFmtId="174" fontId="7" fillId="0" borderId="0" xfId="28" applyNumberFormat="1" applyFill="1" applyBorder="1">
      <alignment/>
      <protection/>
    </xf>
    <xf numFmtId="0" fontId="7" fillId="0" borderId="2" xfId="28" applyFill="1" applyBorder="1">
      <alignment/>
      <protection/>
    </xf>
    <xf numFmtId="174" fontId="7" fillId="0" borderId="2" xfId="28" applyNumberFormat="1" applyFill="1" applyBorder="1">
      <alignment/>
      <protection/>
    </xf>
    <xf numFmtId="0" fontId="8" fillId="0" borderId="0" xfId="28" applyFont="1" applyFill="1">
      <alignment/>
      <protection/>
    </xf>
    <xf numFmtId="174" fontId="8" fillId="0" borderId="0" xfId="28" applyNumberFormat="1" applyFont="1" applyFill="1">
      <alignment/>
      <protection/>
    </xf>
    <xf numFmtId="174" fontId="9" fillId="0" borderId="0" xfId="28" applyNumberFormat="1" applyFont="1" applyFill="1">
      <alignment/>
      <protection/>
    </xf>
    <xf numFmtId="174" fontId="13" fillId="0" borderId="0" xfId="28" applyNumberFormat="1" applyFont="1" applyFill="1">
      <alignment/>
      <protection/>
    </xf>
    <xf numFmtId="174" fontId="7" fillId="0" borderId="0" xfId="28" applyNumberFormat="1" applyFont="1" applyFill="1">
      <alignment/>
      <protection/>
    </xf>
    <xf numFmtId="174" fontId="14" fillId="0" borderId="0" xfId="28" applyNumberFormat="1" applyFont="1" applyFill="1">
      <alignment/>
      <protection/>
    </xf>
    <xf numFmtId="0" fontId="7" fillId="0" borderId="0" xfId="28" applyFont="1" applyFill="1">
      <alignment/>
      <protection/>
    </xf>
    <xf numFmtId="0" fontId="0" fillId="0" borderId="0" xfId="28" applyFont="1" applyFill="1" applyBorder="1">
      <alignment/>
      <protection/>
    </xf>
    <xf numFmtId="0" fontId="12" fillId="0" borderId="0" xfId="0" applyFont="1" applyFill="1" applyAlignment="1">
      <alignment horizontal="center" vertical="center"/>
    </xf>
    <xf numFmtId="0" fontId="4" fillId="0" borderId="1" xfId="0" applyFont="1" applyBorder="1" applyAlignment="1">
      <alignment horizontal="center"/>
    </xf>
    <xf numFmtId="0" fontId="4" fillId="0" borderId="0" xfId="0" applyFont="1" applyAlignment="1">
      <alignment horizontal="center"/>
    </xf>
    <xf numFmtId="0" fontId="10" fillId="0" borderId="0" xfId="0" applyFont="1" applyAlignment="1">
      <alignment horizontal="center"/>
    </xf>
    <xf numFmtId="0" fontId="4" fillId="0" borderId="0" xfId="0" applyFont="1" applyAlignment="1">
      <alignment horizontal="left"/>
    </xf>
    <xf numFmtId="0" fontId="3" fillId="0" borderId="0" xfId="22" applyFont="1">
      <alignment/>
      <protection/>
    </xf>
    <xf numFmtId="0" fontId="5" fillId="0" borderId="0" xfId="0" applyFont="1" applyBorder="1" applyAlignment="1">
      <alignment/>
    </xf>
    <xf numFmtId="0" fontId="4" fillId="0" borderId="0" xfId="0" applyFont="1" applyBorder="1" applyAlignment="1">
      <alignment/>
    </xf>
    <xf numFmtId="177" fontId="3" fillId="0" borderId="0" xfId="22" applyNumberFormat="1" applyBorder="1" applyAlignment="1">
      <alignment horizontal="centerContinuous"/>
      <protection/>
    </xf>
    <xf numFmtId="1" fontId="3" fillId="0" borderId="0" xfId="22" applyNumberFormat="1" applyFont="1" applyBorder="1" applyAlignment="1">
      <alignment/>
      <protection/>
    </xf>
    <xf numFmtId="1" fontId="3" fillId="0" borderId="0" xfId="22" applyNumberFormat="1" applyBorder="1" applyAlignment="1">
      <alignment/>
      <protection/>
    </xf>
    <xf numFmtId="177" fontId="6" fillId="0" borderId="0" xfId="0" applyNumberFormat="1" applyFont="1" applyAlignment="1" applyProtection="1">
      <alignment/>
      <protection/>
    </xf>
    <xf numFmtId="9" fontId="0" fillId="0" borderId="0" xfId="30" applyFont="1" applyAlignment="1">
      <alignment/>
    </xf>
    <xf numFmtId="177" fontId="0" fillId="0" borderId="0" xfId="0" applyNumberFormat="1" applyAlignment="1" applyProtection="1">
      <alignment/>
      <protection/>
    </xf>
    <xf numFmtId="49" fontId="8" fillId="0" borderId="1" xfId="0" applyNumberFormat="1" applyFont="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left"/>
    </xf>
    <xf numFmtId="0" fontId="4" fillId="0" borderId="2" xfId="0" applyFont="1" applyFill="1" applyBorder="1" applyAlignment="1">
      <alignment horizontal="center"/>
    </xf>
    <xf numFmtId="177" fontId="5" fillId="0" borderId="0" xfId="0" applyNumberFormat="1" applyFont="1" applyFill="1" applyBorder="1" applyAlignment="1">
      <alignment/>
    </xf>
    <xf numFmtId="177" fontId="4" fillId="0" borderId="0" xfId="0" applyNumberFormat="1" applyFont="1" applyFill="1" applyBorder="1" applyAlignment="1">
      <alignment/>
    </xf>
    <xf numFmtId="177" fontId="5" fillId="0" borderId="2" xfId="0" applyNumberFormat="1" applyFont="1" applyFill="1" applyBorder="1" applyAlignment="1">
      <alignment/>
    </xf>
    <xf numFmtId="177" fontId="4" fillId="0" borderId="2" xfId="0" applyNumberFormat="1" applyFont="1" applyFill="1" applyBorder="1" applyAlignment="1">
      <alignment/>
    </xf>
    <xf numFmtId="0" fontId="5" fillId="0" borderId="0" xfId="0" applyFont="1" applyFill="1" applyAlignment="1">
      <alignment/>
    </xf>
    <xf numFmtId="0" fontId="4" fillId="0" borderId="0" xfId="0" applyFont="1" applyFill="1" applyAlignment="1">
      <alignment/>
    </xf>
    <xf numFmtId="0" fontId="0" fillId="0" borderId="0" xfId="21" applyFont="1" applyAlignment="1">
      <alignment/>
      <protection/>
    </xf>
    <xf numFmtId="10" fontId="0" fillId="0" borderId="0" xfId="30" applyNumberFormat="1" applyFont="1" applyAlignment="1">
      <alignment/>
    </xf>
    <xf numFmtId="0" fontId="0" fillId="0" borderId="5" xfId="21" applyFont="1" applyBorder="1" applyAlignment="1">
      <alignment horizontal="center"/>
      <protection/>
    </xf>
    <xf numFmtId="0" fontId="0" fillId="0" borderId="6" xfId="21" applyFont="1" applyBorder="1" applyAlignment="1">
      <alignment horizontal="center"/>
      <protection/>
    </xf>
    <xf numFmtId="0" fontId="0" fillId="0" borderId="5" xfId="21" applyFont="1" applyBorder="1">
      <alignment/>
      <protection/>
    </xf>
    <xf numFmtId="174" fontId="0" fillId="0" borderId="0" xfId="21" applyNumberFormat="1" applyFont="1" applyBorder="1">
      <alignment/>
      <protection/>
    </xf>
    <xf numFmtId="174" fontId="0" fillId="0" borderId="5" xfId="21" applyNumberFormat="1" applyFont="1" applyBorder="1">
      <alignment/>
      <protection/>
    </xf>
    <xf numFmtId="175" fontId="0" fillId="0" borderId="0" xfId="21" applyNumberFormat="1" applyFont="1" applyBorder="1">
      <alignment/>
      <protection/>
    </xf>
    <xf numFmtId="175" fontId="0" fillId="0" borderId="5" xfId="21" applyNumberFormat="1" applyFont="1" applyBorder="1">
      <alignment/>
      <protection/>
    </xf>
    <xf numFmtId="177" fontId="0" fillId="0" borderId="0" xfId="21" applyNumberFormat="1" applyFont="1" applyBorder="1">
      <alignment/>
      <protection/>
    </xf>
    <xf numFmtId="177" fontId="0" fillId="0" borderId="5" xfId="21" applyNumberFormat="1" applyFont="1" applyBorder="1">
      <alignment/>
      <protection/>
    </xf>
    <xf numFmtId="0" fontId="0" fillId="0" borderId="7" xfId="0" applyBorder="1" applyAlignment="1">
      <alignment/>
    </xf>
    <xf numFmtId="0" fontId="0" fillId="0" borderId="7" xfId="0" applyBorder="1" applyAlignment="1">
      <alignment horizontal="right"/>
    </xf>
    <xf numFmtId="174" fontId="0" fillId="0" borderId="1" xfId="0" applyNumberFormat="1" applyBorder="1" applyAlignment="1">
      <alignment/>
    </xf>
    <xf numFmtId="0" fontId="0" fillId="0" borderId="0" xfId="0" applyBorder="1" applyAlignment="1" quotePrefix="1">
      <alignment/>
    </xf>
    <xf numFmtId="175" fontId="0" fillId="0" borderId="0" xfId="0" applyNumberFormat="1" applyAlignment="1">
      <alignment/>
    </xf>
    <xf numFmtId="177" fontId="0" fillId="0" borderId="0" xfId="0" applyNumberFormat="1" applyBorder="1" applyAlignment="1">
      <alignment/>
    </xf>
    <xf numFmtId="0" fontId="0" fillId="0" borderId="8" xfId="21" applyFont="1" applyBorder="1" applyAlignment="1">
      <alignment horizontal="center"/>
      <protection/>
    </xf>
    <xf numFmtId="0" fontId="0" fillId="0" borderId="9" xfId="21" applyFont="1" applyBorder="1" applyAlignment="1">
      <alignment horizontal="center"/>
      <protection/>
    </xf>
    <xf numFmtId="0" fontId="5" fillId="0" borderId="2" xfId="0" applyFont="1" applyBorder="1" applyAlignment="1">
      <alignment/>
    </xf>
    <xf numFmtId="177" fontId="4" fillId="0" borderId="2" xfId="0" applyNumberFormat="1" applyFont="1" applyFill="1" applyBorder="1" applyAlignment="1">
      <alignment/>
    </xf>
    <xf numFmtId="0" fontId="0" fillId="0" borderId="10" xfId="0" applyBorder="1" applyAlignment="1">
      <alignment/>
    </xf>
    <xf numFmtId="174" fontId="7" fillId="0" borderId="10" xfId="0" applyNumberFormat="1" applyFont="1" applyBorder="1" applyAlignment="1">
      <alignment/>
    </xf>
    <xf numFmtId="0" fontId="4" fillId="0" borderId="11" xfId="0" applyFont="1" applyFill="1" applyBorder="1" applyAlignment="1">
      <alignment horizontal="center"/>
    </xf>
    <xf numFmtId="0" fontId="4" fillId="0" borderId="8" xfId="0" applyFont="1" applyFill="1" applyBorder="1" applyAlignment="1">
      <alignment horizontal="center"/>
    </xf>
    <xf numFmtId="0" fontId="0" fillId="0" borderId="11" xfId="0" applyBorder="1" applyAlignment="1">
      <alignment/>
    </xf>
    <xf numFmtId="177" fontId="5" fillId="0" borderId="1" xfId="0" applyNumberFormat="1" applyFont="1" applyFill="1" applyBorder="1" applyAlignment="1">
      <alignment/>
    </xf>
    <xf numFmtId="0" fontId="0" fillId="0" borderId="12" xfId="0" applyBorder="1" applyAlignment="1">
      <alignment/>
    </xf>
    <xf numFmtId="0" fontId="0" fillId="0" borderId="8" xfId="21" applyFont="1" applyBorder="1">
      <alignment/>
      <protection/>
    </xf>
    <xf numFmtId="0" fontId="1" fillId="0" borderId="0" xfId="21" applyFont="1" applyAlignment="1">
      <alignment horizontal="centerContinuous"/>
      <protection/>
    </xf>
    <xf numFmtId="0" fontId="1" fillId="0" borderId="3" xfId="21" applyFont="1" applyBorder="1" applyAlignment="1">
      <alignment horizontal="centerContinuous"/>
      <protection/>
    </xf>
    <xf numFmtId="0" fontId="1" fillId="0" borderId="13" xfId="21" applyFont="1" applyBorder="1" applyAlignment="1">
      <alignment horizontal="centerContinuous"/>
      <protection/>
    </xf>
    <xf numFmtId="0" fontId="1" fillId="0" borderId="14" xfId="21" applyFont="1" applyBorder="1" applyAlignment="1">
      <alignment horizontal="centerContinuous"/>
      <protection/>
    </xf>
    <xf numFmtId="0" fontId="1" fillId="0" borderId="5" xfId="21" applyFont="1" applyBorder="1">
      <alignment/>
      <protection/>
    </xf>
    <xf numFmtId="9" fontId="0" fillId="0" borderId="0" xfId="30" applyFont="1" applyBorder="1" applyAlignment="1">
      <alignment/>
    </xf>
    <xf numFmtId="9" fontId="0" fillId="0" borderId="8" xfId="30" applyFont="1" applyBorder="1" applyAlignment="1">
      <alignment/>
    </xf>
    <xf numFmtId="10" fontId="0" fillId="0" borderId="0" xfId="30" applyNumberFormat="1" applyFont="1" applyBorder="1" applyAlignment="1">
      <alignment/>
    </xf>
    <xf numFmtId="10" fontId="0" fillId="0" borderId="8" xfId="30" applyNumberFormat="1" applyFont="1" applyBorder="1" applyAlignment="1">
      <alignment/>
    </xf>
    <xf numFmtId="177" fontId="4" fillId="0" borderId="0" xfId="0" applyNumberFormat="1" applyFont="1" applyBorder="1" applyAlignment="1">
      <alignment/>
    </xf>
    <xf numFmtId="49" fontId="8" fillId="0" borderId="15" xfId="0" applyNumberFormat="1" applyFont="1" applyBorder="1" applyAlignment="1">
      <alignment horizontal="center"/>
    </xf>
    <xf numFmtId="0" fontId="4" fillId="0" borderId="8" xfId="0" applyFont="1" applyBorder="1" applyAlignment="1">
      <alignment horizontal="center"/>
    </xf>
    <xf numFmtId="174" fontId="16" fillId="0" borderId="0" xfId="0" applyNumberFormat="1" applyFont="1" applyAlignment="1">
      <alignment/>
    </xf>
    <xf numFmtId="3" fontId="0" fillId="0" borderId="0" xfId="21" applyNumberFormat="1" applyFont="1" applyBorder="1">
      <alignment/>
      <protection/>
    </xf>
    <xf numFmtId="3" fontId="0" fillId="0" borderId="5" xfId="21" applyNumberFormat="1" applyFont="1" applyBorder="1">
      <alignment/>
      <protection/>
    </xf>
    <xf numFmtId="174" fontId="3" fillId="0" borderId="0" xfId="22" applyNumberFormat="1" applyAlignment="1">
      <alignment horizontal="right"/>
      <protection/>
    </xf>
    <xf numFmtId="174" fontId="3" fillId="0" borderId="0" xfId="22" applyNumberFormat="1" applyFont="1" applyAlignment="1">
      <alignment horizontal="right"/>
      <protection/>
    </xf>
    <xf numFmtId="177" fontId="4" fillId="0" borderId="0" xfId="0" applyNumberFormat="1" applyFont="1" applyFill="1" applyBorder="1" applyAlignment="1">
      <alignment/>
    </xf>
    <xf numFmtId="0" fontId="0" fillId="0" borderId="15" xfId="0" applyBorder="1" applyAlignment="1">
      <alignment/>
    </xf>
    <xf numFmtId="177" fontId="0" fillId="0" borderId="0" xfId="0" applyNumberFormat="1" applyAlignment="1">
      <alignment/>
    </xf>
    <xf numFmtId="174" fontId="3" fillId="0" borderId="0" xfId="22" applyNumberFormat="1" applyFill="1" applyAlignment="1">
      <alignment horizontal="right"/>
      <protection/>
    </xf>
    <xf numFmtId="175" fontId="16" fillId="0" borderId="0" xfId="0" applyNumberFormat="1" applyFont="1" applyAlignment="1">
      <alignment/>
    </xf>
    <xf numFmtId="174" fontId="16" fillId="0" borderId="0" xfId="0" applyNumberFormat="1" applyFont="1" applyFill="1" applyAlignment="1">
      <alignment/>
    </xf>
    <xf numFmtId="179" fontId="0" fillId="0" borderId="0" xfId="0" applyNumberFormat="1" applyBorder="1" applyAlignment="1">
      <alignment/>
    </xf>
    <xf numFmtId="177" fontId="4" fillId="0" borderId="10" xfId="0" applyNumberFormat="1" applyFont="1" applyFill="1" applyBorder="1" applyAlignment="1">
      <alignment/>
    </xf>
    <xf numFmtId="177" fontId="4" fillId="0" borderId="1" xfId="0" applyNumberFormat="1" applyFont="1" applyFill="1" applyBorder="1" applyAlignment="1">
      <alignment/>
    </xf>
    <xf numFmtId="177" fontId="4" fillId="0" borderId="15" xfId="0" applyNumberFormat="1" applyFont="1" applyFill="1" applyBorder="1" applyAlignment="1">
      <alignment/>
    </xf>
    <xf numFmtId="177" fontId="4" fillId="0" borderId="11" xfId="0" applyNumberFormat="1" applyFont="1" applyFill="1" applyBorder="1" applyAlignment="1">
      <alignment/>
    </xf>
    <xf numFmtId="177" fontId="4" fillId="0" borderId="8" xfId="0" applyNumberFormat="1" applyFont="1" applyFill="1" applyBorder="1" applyAlignment="1">
      <alignment/>
    </xf>
    <xf numFmtId="177" fontId="4" fillId="0" borderId="12" xfId="0" applyNumberFormat="1" applyFont="1" applyFill="1" applyBorder="1" applyAlignment="1">
      <alignment/>
    </xf>
    <xf numFmtId="0" fontId="4" fillId="0" borderId="10" xfId="0" applyFont="1" applyFill="1" applyBorder="1" applyAlignment="1">
      <alignment horizontal="center"/>
    </xf>
    <xf numFmtId="0" fontId="4" fillId="0" borderId="1" xfId="0" applyFont="1" applyFill="1" applyBorder="1" applyAlignment="1">
      <alignment horizontal="center"/>
    </xf>
    <xf numFmtId="0" fontId="4" fillId="0" borderId="15" xfId="0" applyFont="1" applyFill="1" applyBorder="1" applyAlignment="1">
      <alignment horizontal="center"/>
    </xf>
    <xf numFmtId="177" fontId="4" fillId="0" borderId="16" xfId="0" applyNumberFormat="1" applyFont="1" applyFill="1" applyBorder="1" applyAlignment="1">
      <alignment/>
    </xf>
    <xf numFmtId="0" fontId="4" fillId="0" borderId="11" xfId="0" applyFont="1" applyBorder="1" applyAlignment="1">
      <alignment horizontal="center"/>
    </xf>
    <xf numFmtId="0" fontId="17" fillId="0" borderId="0" xfId="15" applyFont="1" applyAlignment="1">
      <alignment/>
    </xf>
    <xf numFmtId="0" fontId="1" fillId="0" borderId="0" xfId="0" applyFont="1" applyAlignment="1">
      <alignment horizontal="left"/>
    </xf>
    <xf numFmtId="0" fontId="1" fillId="0" borderId="0" xfId="0" applyFont="1" applyAlignment="1">
      <alignment horizontal="center"/>
    </xf>
    <xf numFmtId="0" fontId="0" fillId="0" borderId="0" xfId="0" applyFont="1" applyAlignment="1">
      <alignment/>
    </xf>
    <xf numFmtId="0" fontId="17" fillId="0" borderId="0" xfId="15" applyFont="1" applyAlignment="1">
      <alignment/>
    </xf>
    <xf numFmtId="0" fontId="1" fillId="2" borderId="0" xfId="26" applyFont="1" applyFill="1" applyAlignment="1">
      <alignment/>
      <protection/>
    </xf>
    <xf numFmtId="0" fontId="1" fillId="2" borderId="0" xfId="26" applyFont="1" applyFill="1" applyAlignment="1">
      <alignment horizontal="center"/>
      <protection/>
    </xf>
    <xf numFmtId="0" fontId="1" fillId="2" borderId="0" xfId="26" applyFont="1" applyFill="1" applyBorder="1" applyAlignment="1">
      <alignment horizontal="center"/>
      <protection/>
    </xf>
    <xf numFmtId="9" fontId="1" fillId="2" borderId="0" xfId="30" applyFont="1" applyFill="1" applyBorder="1" applyAlignment="1">
      <alignment horizontal="center"/>
    </xf>
    <xf numFmtId="0" fontId="0" fillId="2" borderId="0" xfId="26" applyFont="1" applyFill="1" applyAlignment="1">
      <alignment/>
      <protection/>
    </xf>
    <xf numFmtId="0" fontId="0" fillId="2" borderId="0" xfId="26" applyFont="1" applyFill="1" applyBorder="1" applyAlignment="1">
      <alignment/>
      <protection/>
    </xf>
    <xf numFmtId="9" fontId="0" fillId="2" borderId="0" xfId="30" applyFont="1" applyFill="1" applyBorder="1" applyAlignment="1">
      <alignment horizontal="center"/>
    </xf>
    <xf numFmtId="0" fontId="1" fillId="2" borderId="0" xfId="0" applyFont="1" applyFill="1" applyAlignment="1">
      <alignment vertical="center"/>
    </xf>
    <xf numFmtId="0" fontId="0" fillId="2" borderId="0" xfId="0" applyFont="1" applyFill="1" applyAlignment="1">
      <alignment vertical="center"/>
    </xf>
    <xf numFmtId="0" fontId="0" fillId="2" borderId="0" xfId="0" applyFont="1" applyFill="1" applyBorder="1" applyAlignment="1">
      <alignment vertical="center"/>
    </xf>
    <xf numFmtId="174" fontId="0" fillId="2" borderId="0" xfId="0" applyNumberFormat="1" applyFont="1" applyFill="1" applyBorder="1" applyAlignment="1">
      <alignment vertical="center"/>
    </xf>
    <xf numFmtId="0" fontId="0" fillId="2" borderId="1" xfId="0" applyFont="1" applyFill="1" applyBorder="1" applyAlignment="1">
      <alignment vertical="center"/>
    </xf>
    <xf numFmtId="0" fontId="1" fillId="2" borderId="1" xfId="0" applyFont="1" applyFill="1" applyBorder="1" applyAlignment="1">
      <alignment horizontal="centerContinuous" vertical="center"/>
    </xf>
    <xf numFmtId="174" fontId="1" fillId="2" borderId="1" xfId="0" applyNumberFormat="1" applyFont="1" applyFill="1" applyBorder="1" applyAlignment="1">
      <alignment horizontal="center" vertical="center"/>
    </xf>
    <xf numFmtId="0" fontId="0" fillId="2" borderId="0" xfId="0" applyFont="1" applyFill="1" applyAlignment="1">
      <alignment/>
    </xf>
    <xf numFmtId="0" fontId="1" fillId="2" borderId="0" xfId="0" applyFont="1" applyFill="1" applyAlignment="1">
      <alignment horizontal="centerContinuous" vertical="center"/>
    </xf>
    <xf numFmtId="0" fontId="1" fillId="2" borderId="0" xfId="0" applyFont="1" applyFill="1" applyBorder="1" applyAlignment="1">
      <alignment horizontal="centerContinuous" vertical="center"/>
    </xf>
    <xf numFmtId="0" fontId="0" fillId="2" borderId="2" xfId="0" applyFont="1" applyFill="1" applyBorder="1" applyAlignment="1">
      <alignment horizontal="centerContinuous" vertical="center"/>
    </xf>
    <xf numFmtId="0" fontId="0" fillId="2" borderId="0" xfId="0" applyFont="1" applyFill="1" applyBorder="1" applyAlignment="1">
      <alignment horizontal="centerContinuous" vertical="center"/>
    </xf>
    <xf numFmtId="174" fontId="1" fillId="2" borderId="0" xfId="0" applyNumberFormat="1" applyFont="1" applyFill="1" applyBorder="1" applyAlignment="1">
      <alignment horizontal="center" vertical="center"/>
    </xf>
    <xf numFmtId="174" fontId="0" fillId="2" borderId="0" xfId="0" applyNumberFormat="1" applyFont="1" applyFill="1" applyAlignment="1">
      <alignment/>
    </xf>
    <xf numFmtId="174" fontId="0" fillId="2" borderId="0" xfId="0" applyNumberFormat="1" applyFont="1" applyFill="1" applyBorder="1" applyAlignment="1">
      <alignment/>
    </xf>
    <xf numFmtId="0" fontId="0" fillId="2" borderId="4" xfId="0" applyFont="1" applyFill="1" applyBorder="1" applyAlignment="1">
      <alignment vertical="center"/>
    </xf>
    <xf numFmtId="174" fontId="0" fillId="2" borderId="4" xfId="0" applyNumberFormat="1" applyFont="1" applyFill="1" applyBorder="1" applyAlignment="1">
      <alignment vertical="center"/>
    </xf>
    <xf numFmtId="1" fontId="0" fillId="2" borderId="4" xfId="0" applyNumberFormat="1" applyFont="1" applyFill="1" applyBorder="1" applyAlignment="1">
      <alignment vertical="center"/>
    </xf>
    <xf numFmtId="0" fontId="0" fillId="2" borderId="17" xfId="0" applyFont="1" applyFill="1" applyBorder="1" applyAlignment="1">
      <alignment horizontal="right" vertical="center"/>
    </xf>
    <xf numFmtId="0" fontId="0" fillId="2" borderId="17" xfId="0" applyFont="1" applyFill="1" applyBorder="1" applyAlignment="1">
      <alignment horizontal="left" vertical="center"/>
    </xf>
    <xf numFmtId="0" fontId="0" fillId="2" borderId="17" xfId="0" applyFont="1" applyFill="1" applyBorder="1" applyAlignment="1">
      <alignment horizontal="center" vertical="center" wrapText="1"/>
    </xf>
    <xf numFmtId="0" fontId="0" fillId="2" borderId="17" xfId="0" applyFont="1" applyFill="1" applyBorder="1" applyAlignment="1">
      <alignment horizontal="left" vertical="center" wrapText="1"/>
    </xf>
    <xf numFmtId="0" fontId="0" fillId="2" borderId="17" xfId="0" applyFont="1" applyFill="1" applyBorder="1" applyAlignment="1">
      <alignment horizontal="right" vertical="center" wrapText="1"/>
    </xf>
    <xf numFmtId="0" fontId="0" fillId="2" borderId="0" xfId="26" applyFont="1" applyFill="1" applyAlignment="1">
      <alignment vertical="center"/>
      <protection/>
    </xf>
    <xf numFmtId="174" fontId="0" fillId="2" borderId="0" xfId="0" applyNumberFormat="1" applyFont="1" applyFill="1" applyAlignment="1">
      <alignment vertical="center"/>
    </xf>
    <xf numFmtId="174" fontId="0" fillId="2" borderId="0" xfId="26" applyNumberFormat="1" applyFont="1" applyFill="1" applyAlignment="1">
      <alignment vertical="center"/>
      <protection/>
    </xf>
    <xf numFmtId="175" fontId="0" fillId="2" borderId="0" xfId="26" applyNumberFormat="1" applyFont="1" applyFill="1" applyAlignment="1">
      <alignment vertical="center"/>
      <protection/>
    </xf>
    <xf numFmtId="0" fontId="0" fillId="2" borderId="0" xfId="26" applyFont="1" applyFill="1" applyBorder="1" applyAlignment="1">
      <alignment vertical="center"/>
      <protection/>
    </xf>
    <xf numFmtId="174" fontId="0" fillId="2" borderId="0" xfId="26" applyNumberFormat="1" applyFont="1" applyFill="1" applyBorder="1" applyAlignment="1">
      <alignment vertical="center"/>
      <protection/>
    </xf>
    <xf numFmtId="0" fontId="0" fillId="2" borderId="2" xfId="26" applyFont="1" applyFill="1" applyBorder="1" applyAlignment="1">
      <alignment vertical="center"/>
      <protection/>
    </xf>
    <xf numFmtId="0" fontId="0" fillId="2" borderId="0" xfId="0" applyFont="1" applyFill="1" applyBorder="1" applyAlignment="1">
      <alignment/>
    </xf>
    <xf numFmtId="0" fontId="0" fillId="0" borderId="0" xfId="26" applyFont="1" applyFill="1" applyAlignment="1">
      <alignment vertical="center"/>
      <protection/>
    </xf>
    <xf numFmtId="0" fontId="0" fillId="0" borderId="0" xfId="26" applyFont="1" applyFill="1" applyBorder="1" applyAlignment="1">
      <alignment vertical="center"/>
      <protection/>
    </xf>
    <xf numFmtId="0" fontId="0" fillId="0" borderId="0" xfId="0" applyFont="1" applyFill="1" applyAlignment="1">
      <alignment/>
    </xf>
    <xf numFmtId="0" fontId="0" fillId="0" borderId="0" xfId="26" applyFont="1" applyFill="1" applyAlignment="1">
      <alignment/>
      <protection/>
    </xf>
    <xf numFmtId="0" fontId="0" fillId="0" borderId="0" xfId="26" applyFont="1" applyAlignment="1">
      <alignment vertical="center"/>
      <protection/>
    </xf>
    <xf numFmtId="174" fontId="0" fillId="0" borderId="0" xfId="26" applyNumberFormat="1" applyFont="1" applyFill="1" applyBorder="1" applyAlignment="1">
      <alignment vertical="center"/>
      <protection/>
    </xf>
    <xf numFmtId="174" fontId="0" fillId="2" borderId="0" xfId="26" applyNumberFormat="1" applyFont="1" applyFill="1" applyBorder="1" applyAlignment="1">
      <alignment/>
      <protection/>
    </xf>
    <xf numFmtId="17" fontId="0" fillId="2" borderId="17" xfId="0" applyNumberFormat="1" applyFont="1" applyFill="1" applyBorder="1" applyAlignment="1">
      <alignment horizontal="right" vertical="center"/>
    </xf>
    <xf numFmtId="0" fontId="1" fillId="0" borderId="0" xfId="0" applyFont="1" applyFill="1" applyAlignment="1">
      <alignment vertical="center"/>
    </xf>
    <xf numFmtId="0" fontId="1" fillId="0" borderId="0" xfId="0" applyFont="1" applyFill="1" applyAlignment="1">
      <alignment horizontal="centerContinuous" vertical="center"/>
    </xf>
    <xf numFmtId="174" fontId="0" fillId="0" borderId="0" xfId="0" applyNumberFormat="1" applyFont="1" applyFill="1" applyBorder="1" applyAlignment="1">
      <alignment vertical="center"/>
    </xf>
    <xf numFmtId="174" fontId="1" fillId="0" borderId="0" xfId="0" applyNumberFormat="1" applyFont="1" applyFill="1" applyBorder="1" applyAlignment="1">
      <alignment horizontal="centerContinuous" vertical="center"/>
    </xf>
    <xf numFmtId="0" fontId="1" fillId="0" borderId="0" xfId="0" applyFont="1" applyFill="1" applyBorder="1" applyAlignment="1">
      <alignment horizontal="centerContinuous" vertical="center"/>
    </xf>
    <xf numFmtId="174" fontId="1" fillId="0" borderId="0" xfId="0" applyNumberFormat="1"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1" fillId="0" borderId="0" xfId="0" applyFont="1" applyFill="1" applyAlignment="1">
      <alignment horizontal="left" vertical="center"/>
    </xf>
    <xf numFmtId="0" fontId="0" fillId="0" borderId="0" xfId="0" applyFont="1" applyFill="1" applyBorder="1" applyAlignment="1">
      <alignment/>
    </xf>
    <xf numFmtId="0" fontId="0" fillId="0" borderId="1" xfId="0" applyFont="1" applyFill="1" applyBorder="1" applyAlignment="1">
      <alignment vertical="center"/>
    </xf>
    <xf numFmtId="0" fontId="1" fillId="0" borderId="1" xfId="0" applyFont="1" applyFill="1" applyBorder="1" applyAlignment="1">
      <alignment horizontal="centerContinuous" vertical="center"/>
    </xf>
    <xf numFmtId="174" fontId="1" fillId="0" borderId="1" xfId="0" applyNumberFormat="1" applyFont="1" applyFill="1" applyBorder="1" applyAlignment="1">
      <alignment horizontal="center" vertical="center"/>
    </xf>
    <xf numFmtId="0" fontId="0" fillId="0" borderId="2" xfId="0" applyFont="1" applyFill="1" applyBorder="1" applyAlignment="1">
      <alignment horizontal="centerContinuous" vertical="center"/>
    </xf>
    <xf numFmtId="0" fontId="0" fillId="0" borderId="0" xfId="0" applyFont="1" applyFill="1" applyBorder="1" applyAlignment="1">
      <alignment horizontal="centerContinuous" vertical="center"/>
    </xf>
    <xf numFmtId="174" fontId="0" fillId="0" borderId="0" xfId="0" applyNumberFormat="1" applyFont="1" applyFill="1" applyAlignment="1">
      <alignment/>
    </xf>
    <xf numFmtId="174" fontId="0" fillId="0" borderId="0" xfId="0" applyNumberFormat="1" applyFont="1" applyFill="1" applyBorder="1" applyAlignment="1">
      <alignment/>
    </xf>
    <xf numFmtId="0" fontId="0" fillId="0" borderId="4" xfId="0" applyFont="1" applyFill="1" applyBorder="1" applyAlignment="1">
      <alignment vertical="center"/>
    </xf>
    <xf numFmtId="174" fontId="0" fillId="0" borderId="4" xfId="0" applyNumberFormat="1" applyFont="1" applyFill="1" applyBorder="1" applyAlignment="1">
      <alignment vertical="center"/>
    </xf>
    <xf numFmtId="1" fontId="0" fillId="0" borderId="4" xfId="0" applyNumberFormat="1" applyFont="1" applyFill="1" applyBorder="1" applyAlignment="1">
      <alignment vertical="center"/>
    </xf>
    <xf numFmtId="0" fontId="0" fillId="0" borderId="17" xfId="0" applyFont="1" applyFill="1" applyBorder="1" applyAlignment="1">
      <alignment horizontal="right" vertical="center"/>
    </xf>
    <xf numFmtId="0" fontId="0" fillId="0" borderId="17" xfId="0" applyFont="1" applyFill="1" applyBorder="1" applyAlignment="1">
      <alignment horizontal="left" vertical="center"/>
    </xf>
    <xf numFmtId="0" fontId="0" fillId="0" borderId="17" xfId="0" applyFont="1" applyFill="1" applyBorder="1" applyAlignment="1">
      <alignment horizontal="center" vertical="center" wrapText="1"/>
    </xf>
    <xf numFmtId="0" fontId="0" fillId="0" borderId="17" xfId="0" applyFont="1" applyFill="1" applyBorder="1" applyAlignment="1">
      <alignment horizontal="left" vertical="center" wrapText="1"/>
    </xf>
    <xf numFmtId="0" fontId="0" fillId="0" borderId="17" xfId="0" applyFont="1" applyFill="1" applyBorder="1" applyAlignment="1">
      <alignment horizontal="right" vertical="center" wrapText="1"/>
    </xf>
    <xf numFmtId="174" fontId="0" fillId="0" borderId="0" xfId="0" applyNumberFormat="1" applyFont="1" applyFill="1" applyAlignment="1">
      <alignment vertical="center"/>
    </xf>
    <xf numFmtId="0" fontId="0" fillId="0" borderId="0" xfId="0" applyFont="1" applyFill="1" applyAlignment="1">
      <alignment horizontal="left" vertical="center"/>
    </xf>
    <xf numFmtId="174" fontId="20" fillId="0" borderId="0" xfId="0" applyNumberFormat="1" applyFont="1" applyFill="1" applyAlignment="1">
      <alignment vertical="center"/>
    </xf>
    <xf numFmtId="174" fontId="20" fillId="0" borderId="0" xfId="0" applyNumberFormat="1" applyFont="1" applyFill="1" applyAlignment="1">
      <alignment/>
    </xf>
    <xf numFmtId="174" fontId="1" fillId="0" borderId="0" xfId="0" applyNumberFormat="1" applyFont="1" applyFill="1" applyAlignment="1">
      <alignment/>
    </xf>
    <xf numFmtId="174" fontId="9" fillId="0" borderId="0" xfId="0" applyNumberFormat="1" applyFont="1" applyFill="1" applyAlignment="1">
      <alignment/>
    </xf>
    <xf numFmtId="174" fontId="0" fillId="0" borderId="0" xfId="27" applyNumberFormat="1" applyFont="1" applyFill="1">
      <alignment/>
      <protection/>
    </xf>
    <xf numFmtId="174" fontId="0" fillId="0" borderId="0" xfId="27" applyNumberFormat="1" applyFont="1" applyFill="1" applyBorder="1">
      <alignment/>
      <protection/>
    </xf>
    <xf numFmtId="0" fontId="0" fillId="0" borderId="2" xfId="0" applyFont="1" applyFill="1" applyBorder="1" applyAlignment="1">
      <alignment/>
    </xf>
    <xf numFmtId="174" fontId="0" fillId="0" borderId="2" xfId="0" applyNumberFormat="1" applyFont="1" applyFill="1" applyBorder="1" applyAlignment="1">
      <alignment/>
    </xf>
    <xf numFmtId="0" fontId="20" fillId="0" borderId="0" xfId="26" applyFont="1" applyFill="1" applyAlignment="1">
      <alignment vertical="center"/>
      <protection/>
    </xf>
    <xf numFmtId="0" fontId="20" fillId="0" borderId="0" xfId="26" applyFont="1" applyFill="1" applyBorder="1" applyAlignment="1">
      <alignment vertical="center"/>
      <protection/>
    </xf>
    <xf numFmtId="174" fontId="20" fillId="0" borderId="0" xfId="26" applyNumberFormat="1" applyFont="1" applyFill="1" applyBorder="1" applyAlignment="1">
      <alignment vertical="center"/>
      <protection/>
    </xf>
    <xf numFmtId="17" fontId="0" fillId="0" borderId="17" xfId="0" applyNumberFormat="1" applyFont="1" applyFill="1" applyBorder="1" applyAlignment="1">
      <alignment horizontal="right" vertical="center"/>
    </xf>
    <xf numFmtId="0" fontId="0" fillId="0" borderId="0" xfId="29" applyFont="1" applyAlignment="1">
      <alignment horizontal="left"/>
      <protection/>
    </xf>
    <xf numFmtId="0" fontId="0" fillId="0" borderId="0" xfId="0" applyFont="1" applyBorder="1" applyAlignment="1">
      <alignment/>
    </xf>
    <xf numFmtId="0" fontId="0" fillId="0" borderId="1" xfId="0" applyFont="1" applyBorder="1" applyAlignment="1">
      <alignment/>
    </xf>
    <xf numFmtId="0" fontId="0" fillId="0" borderId="1" xfId="29" applyFont="1" applyBorder="1">
      <alignment/>
      <protection/>
    </xf>
    <xf numFmtId="0" fontId="0" fillId="0" borderId="0" xfId="29" applyFont="1" applyBorder="1">
      <alignment/>
      <protection/>
    </xf>
    <xf numFmtId="0" fontId="0" fillId="0" borderId="0" xfId="29" applyFont="1">
      <alignment/>
      <protection/>
    </xf>
    <xf numFmtId="0" fontId="0" fillId="0" borderId="2" xfId="29" applyFont="1" applyBorder="1" applyAlignment="1">
      <alignment horizontal="center"/>
      <protection/>
    </xf>
    <xf numFmtId="0" fontId="1" fillId="0" borderId="0" xfId="29" applyFont="1" applyBorder="1" applyAlignment="1">
      <alignment horizontal="center"/>
      <protection/>
    </xf>
    <xf numFmtId="0" fontId="0" fillId="0" borderId="2" xfId="0" applyFont="1" applyBorder="1" applyAlignment="1">
      <alignment/>
    </xf>
    <xf numFmtId="0" fontId="0" fillId="0" borderId="2" xfId="21" applyFont="1" applyBorder="1">
      <alignment/>
      <protection/>
    </xf>
    <xf numFmtId="0" fontId="0" fillId="0" borderId="2" xfId="29" applyFont="1" applyBorder="1">
      <alignment/>
      <protection/>
    </xf>
    <xf numFmtId="0" fontId="1" fillId="0" borderId="0" xfId="0" applyFont="1" applyAlignment="1">
      <alignment/>
    </xf>
    <xf numFmtId="174" fontId="1" fillId="0" borderId="0" xfId="0" applyNumberFormat="1" applyFont="1" applyAlignment="1">
      <alignment/>
    </xf>
    <xf numFmtId="174" fontId="1" fillId="0" borderId="0" xfId="0" applyNumberFormat="1" applyFont="1" applyBorder="1" applyAlignment="1">
      <alignment/>
    </xf>
    <xf numFmtId="174" fontId="0" fillId="0" borderId="0" xfId="0" applyNumberFormat="1" applyFont="1" applyAlignment="1">
      <alignment/>
    </xf>
    <xf numFmtId="174" fontId="0" fillId="0" borderId="0" xfId="0" applyNumberFormat="1" applyFont="1" applyBorder="1" applyAlignment="1">
      <alignment/>
    </xf>
    <xf numFmtId="174" fontId="0" fillId="0" borderId="2" xfId="0" applyNumberFormat="1" applyFont="1" applyBorder="1" applyAlignment="1">
      <alignment/>
    </xf>
    <xf numFmtId="0" fontId="1" fillId="2" borderId="0" xfId="0" applyFont="1" applyFill="1" applyAlignment="1">
      <alignment/>
    </xf>
    <xf numFmtId="0" fontId="0" fillId="0" borderId="0" xfId="29" applyFont="1" applyBorder="1" applyAlignment="1">
      <alignment horizontal="right"/>
      <protection/>
    </xf>
    <xf numFmtId="174" fontId="1" fillId="0" borderId="0" xfId="0" applyNumberFormat="1" applyFont="1" applyFill="1" applyAlignment="1">
      <alignment horizontal="center"/>
    </xf>
    <xf numFmtId="174" fontId="0" fillId="0" borderId="0" xfId="23" applyNumberFormat="1" applyFont="1" applyAlignment="1">
      <alignment/>
      <protection/>
    </xf>
    <xf numFmtId="174" fontId="0" fillId="0" borderId="1" xfId="0" applyNumberFormat="1" applyFont="1" applyFill="1" applyBorder="1" applyAlignment="1">
      <alignment horizontal="center"/>
    </xf>
    <xf numFmtId="174" fontId="0" fillId="0" borderId="0" xfId="0" applyNumberFormat="1" applyFont="1" applyFill="1" applyBorder="1" applyAlignment="1">
      <alignment horizontal="center"/>
    </xf>
    <xf numFmtId="174" fontId="0" fillId="0" borderId="2" xfId="0" applyNumberFormat="1" applyFont="1" applyBorder="1" applyAlignment="1">
      <alignment horizontal="centerContinuous" vertical="center"/>
    </xf>
    <xf numFmtId="174" fontId="0" fillId="0" borderId="2" xfId="0" applyNumberFormat="1" applyFont="1" applyBorder="1" applyAlignment="1">
      <alignment horizontal="centerContinuous"/>
    </xf>
    <xf numFmtId="174" fontId="1" fillId="0" borderId="18" xfId="0" applyNumberFormat="1" applyFont="1" applyBorder="1" applyAlignment="1">
      <alignment horizontal="centerContinuous" vertical="center"/>
    </xf>
    <xf numFmtId="174" fontId="1" fillId="0" borderId="1" xfId="0" applyNumberFormat="1" applyFont="1" applyBorder="1" applyAlignment="1">
      <alignment horizontal="right" vertical="center"/>
    </xf>
    <xf numFmtId="174" fontId="0" fillId="0" borderId="2" xfId="0" applyNumberFormat="1" applyFont="1" applyBorder="1" applyAlignment="1">
      <alignment horizontal="right" vertical="center"/>
    </xf>
    <xf numFmtId="174" fontId="0" fillId="0" borderId="2" xfId="0" applyNumberFormat="1" applyFont="1" applyBorder="1" applyAlignment="1">
      <alignment horizontal="center" vertical="center"/>
    </xf>
    <xf numFmtId="174" fontId="1" fillId="0" borderId="0" xfId="23" applyNumberFormat="1" applyFont="1" applyFill="1">
      <alignment/>
      <protection/>
    </xf>
    <xf numFmtId="174" fontId="1" fillId="0" borderId="0" xfId="23" applyNumberFormat="1" applyFont="1">
      <alignment/>
      <protection/>
    </xf>
    <xf numFmtId="174" fontId="0" fillId="0" borderId="0" xfId="23" applyNumberFormat="1" applyFont="1" applyFill="1">
      <alignment/>
      <protection/>
    </xf>
    <xf numFmtId="174" fontId="0" fillId="0" borderId="2" xfId="23" applyNumberFormat="1" applyFont="1" applyFill="1" applyBorder="1">
      <alignment/>
      <protection/>
    </xf>
    <xf numFmtId="174" fontId="0" fillId="0" borderId="2" xfId="0" applyNumberFormat="1" applyFont="1" applyFill="1" applyBorder="1" applyAlignment="1">
      <alignment horizontal="center"/>
    </xf>
    <xf numFmtId="174" fontId="0" fillId="0" borderId="0" xfId="23" applyNumberFormat="1" applyFont="1" applyFill="1" applyBorder="1">
      <alignment/>
      <protection/>
    </xf>
    <xf numFmtId="174" fontId="0" fillId="0" borderId="1" xfId="23" applyNumberFormat="1" applyFont="1" applyFill="1" applyBorder="1">
      <alignment/>
      <protection/>
    </xf>
    <xf numFmtId="174" fontId="0" fillId="0" borderId="0" xfId="23" applyNumberFormat="1" applyFont="1">
      <alignment/>
      <protection/>
    </xf>
    <xf numFmtId="0" fontId="1" fillId="0" borderId="0" xfId="0" applyFont="1" applyFill="1" applyAlignment="1">
      <alignment/>
    </xf>
    <xf numFmtId="0" fontId="0" fillId="0" borderId="0" xfId="23" applyFont="1" applyFill="1" applyBorder="1">
      <alignment/>
      <protection/>
    </xf>
    <xf numFmtId="0" fontId="0" fillId="0" borderId="0" xfId="23" applyFont="1" applyFill="1">
      <alignment/>
      <protection/>
    </xf>
    <xf numFmtId="0" fontId="0" fillId="0" borderId="2" xfId="23" applyFont="1" applyFill="1" applyBorder="1">
      <alignment/>
      <protection/>
    </xf>
    <xf numFmtId="174" fontId="1" fillId="0" borderId="0" xfId="0" applyNumberFormat="1" applyFont="1" applyAlignment="1">
      <alignment horizontal="center"/>
    </xf>
    <xf numFmtId="174" fontId="1" fillId="0" borderId="0" xfId="0" applyNumberFormat="1" applyFont="1" applyAlignment="1">
      <alignment horizontal="centerContinuous"/>
    </xf>
    <xf numFmtId="174" fontId="0" fillId="0" borderId="0" xfId="0" applyNumberFormat="1" applyFont="1" applyAlignment="1">
      <alignment/>
    </xf>
    <xf numFmtId="0" fontId="0" fillId="0" borderId="0" xfId="0" applyFont="1" applyAlignment="1">
      <alignment horizontal="centerContinuous"/>
    </xf>
    <xf numFmtId="174" fontId="0" fillId="0" borderId="1" xfId="0" applyNumberFormat="1" applyFont="1" applyBorder="1" applyAlignment="1">
      <alignment/>
    </xf>
    <xf numFmtId="174" fontId="0" fillId="0" borderId="0" xfId="0" applyNumberFormat="1" applyFont="1" applyBorder="1" applyAlignment="1">
      <alignment horizontal="right" vertical="center"/>
    </xf>
    <xf numFmtId="174" fontId="0" fillId="0" borderId="0" xfId="0" applyNumberFormat="1" applyFont="1" applyBorder="1" applyAlignment="1">
      <alignment horizontal="center" vertical="center"/>
    </xf>
    <xf numFmtId="174" fontId="0" fillId="0" borderId="0" xfId="0" applyNumberFormat="1" applyFont="1" applyAlignment="1">
      <alignment horizontal="center"/>
    </xf>
    <xf numFmtId="174" fontId="0" fillId="0" borderId="1" xfId="0" applyNumberFormat="1" applyFont="1" applyBorder="1" applyAlignment="1">
      <alignment horizontal="center"/>
    </xf>
    <xf numFmtId="49" fontId="1" fillId="0" borderId="1" xfId="0" applyNumberFormat="1" applyFont="1" applyBorder="1" applyAlignment="1">
      <alignment horizontal="center"/>
    </xf>
    <xf numFmtId="174" fontId="0" fillId="0" borderId="2" xfId="0" applyNumberFormat="1" applyFont="1" applyBorder="1" applyAlignment="1">
      <alignment horizontal="center"/>
    </xf>
    <xf numFmtId="0" fontId="0" fillId="0" borderId="0" xfId="25" applyFont="1">
      <alignment/>
      <protection/>
    </xf>
    <xf numFmtId="174" fontId="0" fillId="0" borderId="0" xfId="25" applyNumberFormat="1" applyFont="1">
      <alignment/>
      <protection/>
    </xf>
    <xf numFmtId="174" fontId="0" fillId="0" borderId="0" xfId="25" applyNumberFormat="1" applyFont="1" applyFill="1">
      <alignment/>
      <protection/>
    </xf>
    <xf numFmtId="0" fontId="0" fillId="0" borderId="0" xfId="25" applyFont="1" applyFill="1">
      <alignment/>
      <protection/>
    </xf>
    <xf numFmtId="174" fontId="0" fillId="0" borderId="0" xfId="25" applyNumberFormat="1" applyFont="1" applyBorder="1">
      <alignment/>
      <protection/>
    </xf>
    <xf numFmtId="0" fontId="0" fillId="0" borderId="0" xfId="25" applyFont="1" applyBorder="1">
      <alignment/>
      <protection/>
    </xf>
    <xf numFmtId="0" fontId="0" fillId="0" borderId="2" xfId="25" applyFont="1" applyBorder="1">
      <alignment/>
      <protection/>
    </xf>
    <xf numFmtId="174" fontId="0" fillId="0" borderId="2" xfId="25" applyNumberFormat="1" applyFont="1" applyBorder="1">
      <alignment/>
      <protection/>
    </xf>
    <xf numFmtId="174" fontId="0" fillId="0" borderId="1" xfId="25" applyNumberFormat="1" applyFont="1" applyBorder="1" applyAlignment="1" applyProtection="1">
      <alignment horizontal="centerContinuous"/>
      <protection locked="0"/>
    </xf>
    <xf numFmtId="174" fontId="0" fillId="0" borderId="0" xfId="25" applyNumberFormat="1" applyFont="1" applyBorder="1" applyAlignment="1" applyProtection="1">
      <alignment horizontal="centerContinuous"/>
      <protection locked="0"/>
    </xf>
    <xf numFmtId="177" fontId="0" fillId="0" borderId="0" xfId="25" applyNumberFormat="1" applyFont="1">
      <alignment/>
      <protection/>
    </xf>
    <xf numFmtId="174" fontId="0" fillId="0" borderId="0" xfId="0" applyNumberFormat="1" applyFont="1" applyBorder="1" applyAlignment="1">
      <alignment horizontal="center"/>
    </xf>
    <xf numFmtId="174" fontId="1" fillId="0" borderId="1" xfId="0" applyNumberFormat="1" applyFont="1" applyBorder="1" applyAlignment="1">
      <alignment horizontal="right"/>
    </xf>
    <xf numFmtId="174" fontId="0" fillId="0" borderId="18" xfId="0" applyNumberFormat="1" applyFont="1" applyBorder="1" applyAlignment="1">
      <alignment horizontal="right"/>
    </xf>
    <xf numFmtId="174" fontId="0" fillId="0" borderId="2" xfId="0" applyNumberFormat="1" applyFont="1" applyBorder="1" applyAlignment="1">
      <alignment horizontal="right"/>
    </xf>
    <xf numFmtId="3" fontId="1" fillId="0" borderId="0" xfId="0" applyNumberFormat="1" applyFont="1" applyAlignment="1">
      <alignment/>
    </xf>
    <xf numFmtId="3" fontId="0" fillId="0" borderId="0" xfId="0" applyNumberFormat="1" applyFont="1" applyFill="1" applyAlignment="1">
      <alignment/>
    </xf>
    <xf numFmtId="0" fontId="1" fillId="0" borderId="0" xfId="24" applyFont="1" applyFill="1" applyBorder="1" applyAlignment="1">
      <alignment horizontal="left"/>
      <protection/>
    </xf>
    <xf numFmtId="0" fontId="1" fillId="0" borderId="0" xfId="24" applyFont="1" applyFill="1" applyBorder="1">
      <alignment/>
      <protection/>
    </xf>
    <xf numFmtId="0" fontId="0" fillId="0" borderId="0" xfId="24" applyFont="1" applyFill="1" applyBorder="1" applyAlignment="1">
      <alignment horizontal="left"/>
      <protection/>
    </xf>
    <xf numFmtId="0" fontId="0" fillId="0" borderId="0" xfId="24" applyFont="1" applyFill="1" applyBorder="1">
      <alignment/>
      <protection/>
    </xf>
    <xf numFmtId="0" fontId="1" fillId="0" borderId="0" xfId="0" applyFont="1" applyAlignment="1">
      <alignment horizontal="centerContinuous"/>
    </xf>
    <xf numFmtId="0" fontId="0" fillId="0" borderId="0" xfId="21" applyFont="1" applyAlignment="1">
      <alignment horizontal="left"/>
      <protection/>
    </xf>
    <xf numFmtId="174" fontId="1" fillId="0" borderId="1" xfId="0" applyNumberFormat="1" applyFont="1" applyBorder="1" applyAlignment="1">
      <alignment horizontal="center" vertical="center"/>
    </xf>
    <xf numFmtId="0" fontId="1" fillId="0" borderId="0" xfId="0" applyFont="1" applyBorder="1" applyAlignment="1">
      <alignment/>
    </xf>
    <xf numFmtId="174" fontId="0" fillId="0" borderId="0" xfId="0" applyNumberFormat="1" applyFont="1" applyBorder="1" applyAlignment="1" applyProtection="1">
      <alignment/>
      <protection locked="0"/>
    </xf>
    <xf numFmtId="174" fontId="1" fillId="0" borderId="0" xfId="0" applyNumberFormat="1" applyFont="1" applyAlignment="1" applyProtection="1">
      <alignment/>
      <protection locked="0"/>
    </xf>
    <xf numFmtId="0" fontId="0" fillId="0" borderId="0" xfId="0" applyFont="1" applyFill="1" applyAlignment="1" applyProtection="1">
      <alignment/>
      <protection locked="0"/>
    </xf>
    <xf numFmtId="174" fontId="0" fillId="0" borderId="0" xfId="0" applyNumberFormat="1" applyFont="1" applyFill="1" applyAlignment="1" applyProtection="1">
      <alignment/>
      <protection locked="0"/>
    </xf>
    <xf numFmtId="174" fontId="0" fillId="0" borderId="0" xfId="0" applyNumberFormat="1" applyFont="1" applyAlignment="1" applyProtection="1">
      <alignment/>
      <protection locked="0"/>
    </xf>
    <xf numFmtId="0" fontId="0" fillId="0" borderId="1" xfId="21" applyFont="1" applyBorder="1">
      <alignment/>
      <protection/>
    </xf>
    <xf numFmtId="0" fontId="0" fillId="0" borderId="2" xfId="21" applyFont="1" applyBorder="1" applyAlignment="1">
      <alignment horizontal="center"/>
      <protection/>
    </xf>
    <xf numFmtId="0" fontId="0" fillId="0" borderId="19" xfId="21" applyFont="1" applyBorder="1" applyAlignment="1">
      <alignment horizontal="center"/>
      <protection/>
    </xf>
    <xf numFmtId="0" fontId="0" fillId="0" borderId="19" xfId="21" applyFont="1" applyBorder="1">
      <alignment/>
      <protection/>
    </xf>
    <xf numFmtId="174" fontId="1" fillId="0" borderId="0" xfId="21" applyNumberFormat="1" applyFont="1">
      <alignment/>
      <protection/>
    </xf>
    <xf numFmtId="174" fontId="0" fillId="0" borderId="0" xfId="21" applyNumberFormat="1" applyFont="1" applyFill="1">
      <alignment/>
      <protection/>
    </xf>
    <xf numFmtId="176" fontId="0" fillId="0" borderId="0" xfId="21" applyNumberFormat="1" applyFont="1" applyBorder="1">
      <alignment/>
      <protection/>
    </xf>
    <xf numFmtId="0" fontId="1" fillId="0" borderId="4" xfId="21" applyFont="1" applyBorder="1">
      <alignment/>
      <protection/>
    </xf>
    <xf numFmtId="174" fontId="1" fillId="0" borderId="4" xfId="21" applyNumberFormat="1" applyFont="1" applyBorder="1">
      <alignment/>
      <protection/>
    </xf>
    <xf numFmtId="174" fontId="1" fillId="0" borderId="0" xfId="21" applyNumberFormat="1" applyFont="1" applyBorder="1">
      <alignment/>
      <protection/>
    </xf>
    <xf numFmtId="174" fontId="1" fillId="0" borderId="0" xfId="0" applyNumberFormat="1" applyFont="1" applyAlignment="1">
      <alignment horizontal="left"/>
    </xf>
    <xf numFmtId="0" fontId="0" fillId="0" borderId="0" xfId="0" applyFont="1" applyAlignment="1">
      <alignment/>
    </xf>
    <xf numFmtId="174" fontId="1" fillId="0" borderId="2" xfId="0" applyNumberFormat="1" applyFont="1" applyBorder="1" applyAlignment="1">
      <alignment/>
    </xf>
    <xf numFmtId="174" fontId="0" fillId="0" borderId="0" xfId="0" applyNumberFormat="1" applyFont="1" applyAlignment="1" quotePrefix="1">
      <alignment/>
    </xf>
    <xf numFmtId="0" fontId="0" fillId="0" borderId="0" xfId="0" applyFont="1" applyBorder="1" applyAlignment="1">
      <alignment/>
    </xf>
    <xf numFmtId="0" fontId="0" fillId="0" borderId="0" xfId="0" applyFont="1" applyBorder="1" applyAlignment="1">
      <alignment horizontal="right" vertical="center"/>
    </xf>
    <xf numFmtId="0" fontId="0" fillId="0" borderId="2" xfId="0" applyFont="1" applyBorder="1" applyAlignment="1">
      <alignment horizontal="right"/>
    </xf>
    <xf numFmtId="0" fontId="1" fillId="0" borderId="0" xfId="0" applyFont="1" applyAlignment="1">
      <alignment horizontal="right"/>
    </xf>
    <xf numFmtId="0" fontId="0" fillId="0" borderId="0" xfId="0" applyFont="1" applyAlignment="1">
      <alignment horizontal="right"/>
    </xf>
    <xf numFmtId="0" fontId="1" fillId="0" borderId="2" xfId="0" applyFont="1" applyBorder="1" applyAlignment="1">
      <alignment horizontal="right"/>
    </xf>
    <xf numFmtId="0" fontId="1" fillId="0" borderId="2" xfId="0" applyFont="1" applyBorder="1" applyAlignment="1">
      <alignment/>
    </xf>
    <xf numFmtId="174" fontId="0" fillId="0" borderId="0" xfId="0" applyNumberFormat="1" applyFont="1" applyAlignment="1">
      <alignment horizontal="right"/>
    </xf>
    <xf numFmtId="0" fontId="0" fillId="0" borderId="0" xfId="0" applyFont="1" applyAlignment="1" quotePrefix="1">
      <alignment/>
    </xf>
    <xf numFmtId="174" fontId="1" fillId="0" borderId="0" xfId="25" applyNumberFormat="1" applyFont="1" applyAlignment="1">
      <alignment horizontal="left"/>
      <protection/>
    </xf>
    <xf numFmtId="174" fontId="0" fillId="0" borderId="0" xfId="25" applyNumberFormat="1" applyFont="1" applyAlignment="1">
      <alignment horizontal="left"/>
      <protection/>
    </xf>
    <xf numFmtId="174" fontId="0" fillId="0" borderId="0" xfId="0" applyNumberFormat="1" applyFont="1" applyAlignment="1">
      <alignment horizontal="left"/>
    </xf>
    <xf numFmtId="0" fontId="1" fillId="0" borderId="0" xfId="21" applyFont="1" applyBorder="1" applyAlignment="1">
      <alignment horizontal="centerContinuous"/>
      <protection/>
    </xf>
    <xf numFmtId="0" fontId="1" fillId="0" borderId="0" xfId="21" applyFont="1" applyBorder="1" applyAlignment="1">
      <alignment horizontal="left"/>
      <protection/>
    </xf>
    <xf numFmtId="0" fontId="0" fillId="0" borderId="0" xfId="21" applyFont="1" applyBorder="1" applyAlignment="1">
      <alignment horizontal="left"/>
      <protection/>
    </xf>
    <xf numFmtId="0" fontId="1" fillId="0" borderId="0" xfId="0" applyFont="1" applyBorder="1" applyAlignment="1">
      <alignment horizontal="centerContinuous"/>
    </xf>
    <xf numFmtId="0" fontId="1" fillId="0" borderId="0" xfId="21" applyFont="1" applyAlignment="1">
      <alignment horizontal="left"/>
      <protection/>
    </xf>
    <xf numFmtId="49" fontId="1" fillId="0" borderId="1" xfId="0" applyNumberFormat="1" applyFont="1" applyBorder="1" applyAlignment="1">
      <alignment/>
    </xf>
    <xf numFmtId="174" fontId="0" fillId="0" borderId="2" xfId="0" applyNumberFormat="1" applyFont="1" applyBorder="1" applyAlignment="1">
      <alignment vertical="center"/>
    </xf>
    <xf numFmtId="49" fontId="1" fillId="0" borderId="1" xfId="0" applyNumberFormat="1" applyFont="1" applyFill="1" applyBorder="1" applyAlignment="1">
      <alignment/>
    </xf>
    <xf numFmtId="174" fontId="1" fillId="0" borderId="0" xfId="23" applyNumberFormat="1" applyFont="1" applyAlignment="1">
      <alignment/>
      <protection/>
    </xf>
    <xf numFmtId="0" fontId="0" fillId="0" borderId="0" xfId="0" applyFont="1" applyFill="1" applyAlignment="1" quotePrefix="1">
      <alignment/>
    </xf>
    <xf numFmtId="178" fontId="0" fillId="0" borderId="0" xfId="26" applyNumberFormat="1" applyFont="1" applyFill="1" applyAlignment="1" quotePrefix="1">
      <alignment horizontal="left" vertical="center"/>
      <protection/>
    </xf>
    <xf numFmtId="174" fontId="0" fillId="0" borderId="1" xfId="0" applyNumberFormat="1" applyFont="1" applyBorder="1" applyAlignment="1">
      <alignment horizontal="right"/>
    </xf>
    <xf numFmtId="174" fontId="1" fillId="0" borderId="0" xfId="21" applyNumberFormat="1" applyFont="1" applyFill="1">
      <alignment/>
      <protection/>
    </xf>
    <xf numFmtId="174" fontId="0" fillId="0" borderId="1" xfId="0" applyNumberFormat="1" applyFont="1" applyBorder="1" applyAlignment="1">
      <alignment horizontal="centerContinuous" vertical="center"/>
    </xf>
    <xf numFmtId="174" fontId="0" fillId="0" borderId="1" xfId="0" applyNumberFormat="1" applyFont="1" applyBorder="1" applyAlignment="1">
      <alignment horizontal="centerContinuous"/>
    </xf>
    <xf numFmtId="174" fontId="0" fillId="0" borderId="1" xfId="0" applyNumberFormat="1" applyFont="1" applyBorder="1" applyAlignment="1">
      <alignment horizontal="center" vertical="center"/>
    </xf>
    <xf numFmtId="0" fontId="1" fillId="0" borderId="2" xfId="24" applyFont="1" applyFill="1" applyBorder="1">
      <alignment/>
      <protection/>
    </xf>
    <xf numFmtId="174" fontId="1" fillId="0" borderId="2" xfId="0" applyNumberFormat="1" applyFont="1" applyFill="1" applyBorder="1" applyAlignment="1">
      <alignment/>
    </xf>
    <xf numFmtId="174" fontId="1" fillId="0" borderId="0" xfId="25" applyNumberFormat="1" applyFont="1">
      <alignment/>
      <protection/>
    </xf>
    <xf numFmtId="0" fontId="1" fillId="0" borderId="0" xfId="25" applyFont="1">
      <alignment/>
      <protection/>
    </xf>
    <xf numFmtId="174" fontId="1" fillId="0" borderId="0" xfId="0" applyNumberFormat="1" applyFont="1" applyFill="1" applyAlignment="1">
      <alignment vertical="center"/>
    </xf>
    <xf numFmtId="174" fontId="1" fillId="0" borderId="0" xfId="0" applyNumberFormat="1" applyFont="1" applyFill="1" applyBorder="1" applyAlignment="1">
      <alignment vertical="center"/>
    </xf>
    <xf numFmtId="174" fontId="1" fillId="0" borderId="0" xfId="0" applyNumberFormat="1" applyFont="1" applyFill="1" applyBorder="1" applyAlignment="1">
      <alignment/>
    </xf>
    <xf numFmtId="174" fontId="9" fillId="0" borderId="0" xfId="0" applyNumberFormat="1" applyFont="1" applyFill="1" applyAlignment="1">
      <alignment vertical="center"/>
    </xf>
    <xf numFmtId="0" fontId="1" fillId="2" borderId="0" xfId="26" applyFont="1" applyFill="1" applyAlignment="1">
      <alignment vertical="center"/>
      <protection/>
    </xf>
    <xf numFmtId="174" fontId="1" fillId="2" borderId="0" xfId="26" applyNumberFormat="1" applyFont="1" applyFill="1" applyAlignment="1">
      <alignment vertical="center"/>
      <protection/>
    </xf>
    <xf numFmtId="174" fontId="8" fillId="0" borderId="10" xfId="0" applyNumberFormat="1" applyFont="1" applyBorder="1" applyAlignment="1">
      <alignment horizontal="center"/>
    </xf>
    <xf numFmtId="174" fontId="8" fillId="0" borderId="1" xfId="0" applyNumberFormat="1" applyFont="1" applyBorder="1" applyAlignment="1">
      <alignment horizontal="center"/>
    </xf>
    <xf numFmtId="0" fontId="0" fillId="0" borderId="0" xfId="0" applyFont="1" applyAlignment="1">
      <alignment horizontal="left"/>
    </xf>
    <xf numFmtId="0" fontId="1" fillId="0" borderId="0" xfId="0" applyFont="1" applyAlignment="1">
      <alignment horizontal="left"/>
    </xf>
    <xf numFmtId="49" fontId="1" fillId="0" borderId="1" xfId="0" applyNumberFormat="1" applyFont="1" applyBorder="1" applyAlignment="1">
      <alignment horizontal="center"/>
    </xf>
    <xf numFmtId="174" fontId="0" fillId="0" borderId="2" xfId="0" applyNumberFormat="1" applyFont="1" applyBorder="1" applyAlignment="1">
      <alignment horizontal="center"/>
    </xf>
    <xf numFmtId="0" fontId="1" fillId="0" borderId="1" xfId="21" applyFont="1" applyBorder="1" applyAlignment="1">
      <alignment horizontal="center"/>
      <protection/>
    </xf>
    <xf numFmtId="174" fontId="7" fillId="0" borderId="20" xfId="0" applyNumberFormat="1" applyFont="1" applyBorder="1" applyAlignment="1">
      <alignment horizontal="center"/>
    </xf>
    <xf numFmtId="174" fontId="7" fillId="0" borderId="18" xfId="0" applyNumberFormat="1" applyFont="1" applyBorder="1" applyAlignment="1">
      <alignment horizontal="center"/>
    </xf>
    <xf numFmtId="174" fontId="7" fillId="0" borderId="21" xfId="0" applyNumberFormat="1" applyFont="1" applyBorder="1" applyAlignment="1">
      <alignment horizontal="center"/>
    </xf>
    <xf numFmtId="174" fontId="7" fillId="0" borderId="20" xfId="0" applyNumberFormat="1" applyFont="1" applyFill="1" applyBorder="1" applyAlignment="1">
      <alignment horizontal="center"/>
    </xf>
    <xf numFmtId="174" fontId="7" fillId="0" borderId="18" xfId="0" applyNumberFormat="1" applyFont="1" applyFill="1" applyBorder="1" applyAlignment="1">
      <alignment horizontal="center"/>
    </xf>
    <xf numFmtId="174" fontId="7" fillId="0" borderId="21" xfId="0" applyNumberFormat="1" applyFont="1" applyFill="1" applyBorder="1" applyAlignment="1">
      <alignment horizontal="center"/>
    </xf>
    <xf numFmtId="0" fontId="5" fillId="0" borderId="0" xfId="0" applyFont="1" applyFill="1" applyAlignment="1">
      <alignment horizontal="left"/>
    </xf>
    <xf numFmtId="174" fontId="8" fillId="0" borderId="15" xfId="0" applyNumberFormat="1" applyFont="1" applyBorder="1" applyAlignment="1">
      <alignment horizontal="center"/>
    </xf>
    <xf numFmtId="174" fontId="7" fillId="0" borderId="12" xfId="0" applyNumberFormat="1" applyFont="1" applyFill="1" applyBorder="1" applyAlignment="1">
      <alignment horizontal="center"/>
    </xf>
    <xf numFmtId="174" fontId="7" fillId="0" borderId="2" xfId="0" applyNumberFormat="1" applyFont="1" applyFill="1" applyBorder="1" applyAlignment="1">
      <alignment horizontal="center"/>
    </xf>
    <xf numFmtId="174" fontId="7" fillId="0" borderId="16" xfId="0" applyNumberFormat="1" applyFont="1" applyFill="1" applyBorder="1" applyAlignment="1">
      <alignment horizontal="center"/>
    </xf>
    <xf numFmtId="174" fontId="0" fillId="0" borderId="0" xfId="0" applyNumberFormat="1" applyFont="1" applyBorder="1" applyAlignment="1">
      <alignment horizontal="center"/>
    </xf>
    <xf numFmtId="174" fontId="1" fillId="0" borderId="2" xfId="0" applyNumberFormat="1" applyFont="1" applyBorder="1" applyAlignment="1">
      <alignment horizontal="center"/>
    </xf>
    <xf numFmtId="174" fontId="0" fillId="0" borderId="2" xfId="0" applyNumberFormat="1" applyFont="1" applyBorder="1" applyAlignment="1" quotePrefix="1">
      <alignment horizontal="center"/>
    </xf>
    <xf numFmtId="174" fontId="0" fillId="0" borderId="2" xfId="0" applyNumberFormat="1" applyFont="1" applyBorder="1" applyAlignment="1">
      <alignment horizontal="center" vertical="center"/>
    </xf>
    <xf numFmtId="49" fontId="1" fillId="0" borderId="1" xfId="0" applyNumberFormat="1" applyFont="1" applyFill="1" applyBorder="1" applyAlignment="1" quotePrefix="1">
      <alignment horizontal="center"/>
    </xf>
    <xf numFmtId="174" fontId="0" fillId="0" borderId="2" xfId="0" applyNumberFormat="1" applyFont="1" applyFill="1" applyBorder="1" applyAlignment="1">
      <alignment horizontal="center"/>
    </xf>
    <xf numFmtId="174" fontId="0" fillId="0" borderId="2" xfId="0" applyNumberFormat="1" applyFont="1" applyFill="1" applyBorder="1" applyAlignment="1" quotePrefix="1">
      <alignment horizontal="center"/>
    </xf>
    <xf numFmtId="0" fontId="1" fillId="0" borderId="0" xfId="29" applyFont="1" applyAlignment="1">
      <alignment horizontal="left"/>
      <protection/>
    </xf>
    <xf numFmtId="0" fontId="0" fillId="0" borderId="0" xfId="29" applyFont="1" applyAlignment="1">
      <alignment horizontal="left"/>
      <protection/>
    </xf>
    <xf numFmtId="0" fontId="0" fillId="0" borderId="2" xfId="29" applyFont="1" applyBorder="1" applyAlignment="1">
      <alignment horizontal="center"/>
      <protection/>
    </xf>
    <xf numFmtId="0" fontId="12" fillId="0" borderId="0" xfId="0" applyFont="1" applyFill="1" applyAlignment="1">
      <alignment horizontal="center" vertical="center" wrapText="1"/>
    </xf>
    <xf numFmtId="0" fontId="0" fillId="0" borderId="0" xfId="0" applyAlignment="1">
      <alignment wrapText="1"/>
    </xf>
    <xf numFmtId="0" fontId="0" fillId="0" borderId="0" xfId="0" applyFill="1" applyAlignment="1">
      <alignment vertical="center" wrapText="1"/>
    </xf>
    <xf numFmtId="0" fontId="1" fillId="0" borderId="3" xfId="21" applyFont="1" applyBorder="1" applyAlignment="1">
      <alignment horizontal="center"/>
      <protection/>
    </xf>
    <xf numFmtId="0" fontId="1" fillId="0" borderId="13" xfId="21" applyFont="1" applyBorder="1" applyAlignment="1">
      <alignment horizontal="center"/>
      <protection/>
    </xf>
    <xf numFmtId="0" fontId="1" fillId="0" borderId="14" xfId="21" applyFont="1" applyBorder="1" applyAlignment="1">
      <alignment horizontal="center"/>
      <protection/>
    </xf>
    <xf numFmtId="0" fontId="1" fillId="0" borderId="0" xfId="0" applyFont="1" applyAlignment="1">
      <alignment horizontal="center"/>
    </xf>
  </cellXfs>
  <cellStyles count="17">
    <cellStyle name="Normal" xfId="0"/>
    <cellStyle name="Hyperlink" xfId="15"/>
    <cellStyle name="Followed Hyperlink" xfId="16"/>
    <cellStyle name="Comma" xfId="17"/>
    <cellStyle name="Comma [0]" xfId="18"/>
    <cellStyle name="Currency" xfId="19"/>
    <cellStyle name="Currency [0]" xfId="20"/>
    <cellStyle name="Normal_3EXPoficial952000" xfId="21"/>
    <cellStyle name="Normal_C4seriecobre" xfId="22"/>
    <cellStyle name="Normal_cta de capital y financiera96-01" xfId="23"/>
    <cellStyle name="Normal_Cuadro_SNF_V_110402" xfId="24"/>
    <cellStyle name="Normal_DETALLE RENTA" xfId="25"/>
    <cellStyle name="Normal_Libro2" xfId="26"/>
    <cellStyle name="Normal_PII-información diciembre 2002 publicación" xfId="27"/>
    <cellStyle name="Normal_posicion inversion internacional oficial2" xfId="28"/>
    <cellStyle name="Normal_saldos y flujos rev BP9601( junio01)" xfId="29"/>
    <cellStyle name="Percent"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AT\GIIE\BAL_PAG\BALANZA\series%20BP%202003%202004%202005%20(CCNNbse2003)\2005%20mensual-ccnnbse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ATA\DEPPUBLI\MMENA\Bolet&#237;n%20reestructurado\Exportaciones%20de%20bienes%20fo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DATA\Cuenta%20Financiera%20y%20Renta\PII\2004\actualizacPIIjunio04\PII%20por%20sectores%20neta-flujo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DAT\GIIE\BAL_PAG\BALANZA\Series%20BP%202006%202007%20(Publ%20mar%2009)\2007%20_provisoria_ajuste%20renta\serie2007trimestrBP_provisoria_renta_congelada%20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ie_BP_neta"/>
      <sheetName val="serie_BP_bruta"/>
      <sheetName val="serie_X_Bienes"/>
      <sheetName val="serie_cobre"/>
      <sheetName val="serie_M_Bienes"/>
      <sheetName val="serie_petr"/>
      <sheetName val="serie_var%exp_imp"/>
      <sheetName val="serie_renta"/>
      <sheetName val="serie_servicios"/>
      <sheetName val="series_transf._corr"/>
      <sheetName val="serie_cta_cap_fin"/>
      <sheetName val="PII"/>
      <sheetName val="serie_tasas"/>
      <sheetName val="serie_reservas"/>
    </sheetNames>
    <sheetDataSet>
      <sheetData sheetId="1">
        <row r="1">
          <cell r="A1" t="str">
            <v>BALANZA DE PAGOS: SERIE BRUTA MENSUAL 2005</v>
          </cell>
          <cell r="AN1" t="str">
            <v>BALANZA DE PAGOS: SERIE BRUTA MENSUAL 2005</v>
          </cell>
        </row>
        <row r="2">
          <cell r="A2" t="str">
            <v>(Millones de dólares)</v>
          </cell>
          <cell r="AN2" t="str">
            <v>(Millones de dólares)</v>
          </cell>
        </row>
        <row r="6">
          <cell r="H6" t="str">
            <v>Enero</v>
          </cell>
          <cell r="L6" t="str">
            <v>Febrero</v>
          </cell>
          <cell r="P6" t="str">
            <v>Marzo</v>
          </cell>
          <cell r="T6" t="str">
            <v>I. TRIM.</v>
          </cell>
          <cell r="X6" t="str">
            <v>Abril</v>
          </cell>
          <cell r="AB6" t="str">
            <v>Mayo</v>
          </cell>
          <cell r="AF6" t="str">
            <v>Junio</v>
          </cell>
          <cell r="AJ6" t="str">
            <v>II. TRIM.</v>
          </cell>
          <cell r="AN6" t="str">
            <v>Julio</v>
          </cell>
          <cell r="AR6" t="str">
            <v>Agosto</v>
          </cell>
          <cell r="AV6" t="str">
            <v>Septiembre</v>
          </cell>
          <cell r="AZ6" t="str">
            <v>III. TRIM.</v>
          </cell>
          <cell r="BD6" t="str">
            <v>Octubre</v>
          </cell>
          <cell r="BH6" t="str">
            <v>Noviembre</v>
          </cell>
          <cell r="BL6" t="str">
            <v>Diciembre</v>
          </cell>
          <cell r="BP6" t="str">
            <v>IV. TRIM.</v>
          </cell>
          <cell r="BT6" t="str">
            <v>TOTAL AÑO</v>
          </cell>
        </row>
        <row r="7">
          <cell r="A7" t="str">
            <v>ESPECIFICACIÓN</v>
          </cell>
          <cell r="H7" t="str">
            <v>Créditos</v>
          </cell>
          <cell r="I7" t="str">
            <v>Débitos</v>
          </cell>
          <cell r="J7" t="str">
            <v>Saldo</v>
          </cell>
          <cell r="L7" t="str">
            <v>Créditos</v>
          </cell>
          <cell r="M7" t="str">
            <v>Débitos</v>
          </cell>
          <cell r="N7" t="str">
            <v>Saldo</v>
          </cell>
          <cell r="P7" t="str">
            <v>Créditos</v>
          </cell>
          <cell r="Q7" t="str">
            <v>Débitos</v>
          </cell>
          <cell r="R7" t="str">
            <v>Saldo</v>
          </cell>
          <cell r="T7" t="str">
            <v>Créditos</v>
          </cell>
          <cell r="U7" t="str">
            <v>Débitos</v>
          </cell>
          <cell r="V7" t="str">
            <v>Saldo</v>
          </cell>
          <cell r="X7" t="str">
            <v>Créditos</v>
          </cell>
          <cell r="Y7" t="str">
            <v>Débitos</v>
          </cell>
          <cell r="Z7" t="str">
            <v>Saldo</v>
          </cell>
          <cell r="AB7" t="str">
            <v>Créditos</v>
          </cell>
          <cell r="AC7" t="str">
            <v>Débitos</v>
          </cell>
          <cell r="AD7" t="str">
            <v>Saldo</v>
          </cell>
        </row>
        <row r="10">
          <cell r="A10" t="str">
            <v>1. CUENTA CORRIENTE</v>
          </cell>
          <cell r="H10">
            <v>3981.755802519568</v>
          </cell>
          <cell r="I10">
            <v>3855.357804417273</v>
          </cell>
          <cell r="J10">
            <v>126.39799810229488</v>
          </cell>
          <cell r="L10">
            <v>3499.125099719356</v>
          </cell>
          <cell r="M10">
            <v>3533.2334758203974</v>
          </cell>
          <cell r="N10">
            <v>-34.10837610104136</v>
          </cell>
          <cell r="P10">
            <v>4720.831358753758</v>
          </cell>
          <cell r="Q10">
            <v>4226.4580882031005</v>
          </cell>
          <cell r="R10">
            <v>494.37327055065725</v>
          </cell>
          <cell r="T10">
            <v>12201.712260992685</v>
          </cell>
          <cell r="U10">
            <v>11615.049368440772</v>
          </cell>
          <cell r="V10">
            <v>586.6628925519126</v>
          </cell>
          <cell r="X10">
            <v>4375.540060478422</v>
          </cell>
          <cell r="Y10">
            <v>4050.5148592878145</v>
          </cell>
          <cell r="Z10">
            <v>325.0252011906073</v>
          </cell>
          <cell r="AB10">
            <v>4069.730736839334</v>
          </cell>
          <cell r="AC10">
            <v>4305.389300493808</v>
          </cell>
          <cell r="AD10">
            <v>-235.65856365447416</v>
          </cell>
        </row>
        <row r="12">
          <cell r="B12" t="str">
            <v>A. BIENES Y SERVICIOS</v>
          </cell>
          <cell r="H12">
            <v>3628.5478634252813</v>
          </cell>
          <cell r="I12">
            <v>2799.105841072502</v>
          </cell>
          <cell r="J12">
            <v>829.4420223527795</v>
          </cell>
          <cell r="L12">
            <v>3227.9119900043434</v>
          </cell>
          <cell r="M12">
            <v>2633.754868245549</v>
          </cell>
          <cell r="N12">
            <v>594.1571217587943</v>
          </cell>
          <cell r="P12">
            <v>4394.938392467658</v>
          </cell>
          <cell r="Q12">
            <v>3180.255203582058</v>
          </cell>
          <cell r="R12">
            <v>1214.6831888855995</v>
          </cell>
          <cell r="T12">
            <v>11251.398245897284</v>
          </cell>
          <cell r="U12">
            <v>8613.115912900108</v>
          </cell>
          <cell r="V12">
            <v>2638.282332997176</v>
          </cell>
          <cell r="X12">
            <v>4064.456606055427</v>
          </cell>
          <cell r="Y12">
            <v>3036.118129430181</v>
          </cell>
          <cell r="Z12">
            <v>1028.3384766252461</v>
          </cell>
          <cell r="AB12">
            <v>3698.5299803857943</v>
          </cell>
          <cell r="AC12">
            <v>3209.5683031491126</v>
          </cell>
          <cell r="AD12">
            <v>488.9616772366817</v>
          </cell>
        </row>
        <row r="13">
          <cell r="C13" t="str">
            <v>a. Bienes</v>
          </cell>
          <cell r="H13">
            <v>3034.1710844074782</v>
          </cell>
          <cell r="I13">
            <v>2175.248002891977</v>
          </cell>
          <cell r="J13">
            <v>858.923081515501</v>
          </cell>
          <cell r="L13">
            <v>2633.5352109865403</v>
          </cell>
          <cell r="M13">
            <v>2009.8970300650246</v>
          </cell>
          <cell r="N13">
            <v>623.6381809215156</v>
          </cell>
          <cell r="P13">
            <v>3800.561613449854</v>
          </cell>
          <cell r="Q13">
            <v>2556.3973654015335</v>
          </cell>
          <cell r="R13">
            <v>1244.1642480483206</v>
          </cell>
          <cell r="T13">
            <v>9468.267908843874</v>
          </cell>
          <cell r="U13">
            <v>6741.542398358535</v>
          </cell>
          <cell r="V13">
            <v>2726.7255104853393</v>
          </cell>
          <cell r="X13">
            <v>3524.1095605704404</v>
          </cell>
          <cell r="Y13">
            <v>2395.6833848637534</v>
          </cell>
          <cell r="Z13">
            <v>1128.426175706687</v>
          </cell>
          <cell r="AB13">
            <v>3158.182934900808</v>
          </cell>
          <cell r="AC13">
            <v>2569.133558582685</v>
          </cell>
          <cell r="AD13">
            <v>589.049376318123</v>
          </cell>
        </row>
        <row r="14">
          <cell r="D14" t="str">
            <v> Mercancías Generales</v>
          </cell>
          <cell r="H14">
            <v>2975.7644528890983</v>
          </cell>
          <cell r="I14">
            <v>2129.787360799716</v>
          </cell>
          <cell r="J14">
            <v>845.977092089382</v>
          </cell>
          <cell r="L14">
            <v>2580.856844482348</v>
          </cell>
          <cell r="M14">
            <v>1968.2256342871826</v>
          </cell>
          <cell r="N14">
            <v>612.6312101951655</v>
          </cell>
          <cell r="P14">
            <v>3746.170461852427</v>
          </cell>
          <cell r="Q14">
            <v>2503.6635156311872</v>
          </cell>
          <cell r="R14">
            <v>1242.5069462212396</v>
          </cell>
          <cell r="T14">
            <v>9302.791759223874</v>
          </cell>
          <cell r="U14">
            <v>6601.676510718085</v>
          </cell>
          <cell r="V14">
            <v>2701.1152485057883</v>
          </cell>
          <cell r="X14">
            <v>3456.09384708553</v>
          </cell>
          <cell r="Y14">
            <v>2345.7052015370937</v>
          </cell>
          <cell r="Z14">
            <v>1110.3886455484362</v>
          </cell>
          <cell r="AB14">
            <v>3104.0979440153033</v>
          </cell>
          <cell r="AC14">
            <v>2515.4344207908252</v>
          </cell>
          <cell r="AD14">
            <v>588.663523224478</v>
          </cell>
        </row>
        <row r="15">
          <cell r="F15" t="str">
            <v>Régimen general</v>
          </cell>
          <cell r="H15">
            <v>2903.0827612900007</v>
          </cell>
          <cell r="I15">
            <v>2007.9979327900717</v>
          </cell>
          <cell r="J15">
            <v>895.084828499929</v>
          </cell>
          <cell r="L15">
            <v>2513.6204337699996</v>
          </cell>
          <cell r="M15">
            <v>1850.3787413933148</v>
          </cell>
          <cell r="N15">
            <v>663.2416923766848</v>
          </cell>
          <cell r="P15">
            <v>3676.0983134400003</v>
          </cell>
          <cell r="Q15">
            <v>2378.457919865663</v>
          </cell>
          <cell r="R15">
            <v>1297.6403935743374</v>
          </cell>
          <cell r="T15">
            <v>9092.8015085</v>
          </cell>
          <cell r="U15">
            <v>6236.834594049049</v>
          </cell>
          <cell r="V15">
            <v>2855.9669144509517</v>
          </cell>
          <cell r="X15">
            <v>3377.1257330499993</v>
          </cell>
          <cell r="Y15">
            <v>2218.698926068384</v>
          </cell>
          <cell r="Z15">
            <v>1158.4268069816153</v>
          </cell>
          <cell r="AB15">
            <v>3025.9596782999997</v>
          </cell>
          <cell r="AC15">
            <v>2367.0015133202437</v>
          </cell>
          <cell r="AD15">
            <v>658.958164979756</v>
          </cell>
        </row>
        <row r="16">
          <cell r="F16" t="str">
            <v>Zona Franca</v>
          </cell>
          <cell r="H16">
            <v>72.68169159909768</v>
          </cell>
          <cell r="I16">
            <v>121.78942800964433</v>
          </cell>
          <cell r="J16">
            <v>-49.10773641054665</v>
          </cell>
          <cell r="L16">
            <v>67.23641071234843</v>
          </cell>
          <cell r="M16">
            <v>117.84689289386775</v>
          </cell>
          <cell r="N16">
            <v>-50.610482181519316</v>
          </cell>
          <cell r="P16">
            <v>70.07214841242632</v>
          </cell>
          <cell r="Q16">
            <v>125.20559576552421</v>
          </cell>
          <cell r="R16">
            <v>-55.13344735309789</v>
          </cell>
          <cell r="T16">
            <v>209.9902507238724</v>
          </cell>
          <cell r="U16">
            <v>364.84191666903627</v>
          </cell>
          <cell r="V16">
            <v>-154.85166594516386</v>
          </cell>
          <cell r="X16">
            <v>78.9681140355305</v>
          </cell>
          <cell r="Y16">
            <v>127.00627546870946</v>
          </cell>
          <cell r="Z16">
            <v>-48.038161433178956</v>
          </cell>
          <cell r="AB16">
            <v>78.13826571530362</v>
          </cell>
          <cell r="AC16">
            <v>148.43290747058154</v>
          </cell>
          <cell r="AD16">
            <v>-70.29464175527792</v>
          </cell>
        </row>
        <row r="17">
          <cell r="D17" t="str">
            <v> Reparaciones de bienes</v>
          </cell>
          <cell r="H17">
            <v>0.06535605926306641</v>
          </cell>
          <cell r="I17">
            <v>5.856499541801513</v>
          </cell>
          <cell r="J17">
            <v>-5.791143482538447</v>
          </cell>
          <cell r="L17">
            <v>0.053977377142649934</v>
          </cell>
          <cell r="M17">
            <v>5.3683471910465155</v>
          </cell>
          <cell r="N17">
            <v>-5.314369813903865</v>
          </cell>
          <cell r="P17">
            <v>0.08066656359428369</v>
          </cell>
          <cell r="Q17">
            <v>6.793475692461348</v>
          </cell>
          <cell r="R17">
            <v>-6.712809128867064</v>
          </cell>
          <cell r="T17">
            <v>0.2</v>
          </cell>
          <cell r="U17">
            <v>18.01832242530938</v>
          </cell>
          <cell r="V17">
            <v>-17.81832242530938</v>
          </cell>
          <cell r="X17">
            <v>0.11022254268719428</v>
          </cell>
          <cell r="Y17">
            <v>5.066527887696513</v>
          </cell>
          <cell r="Z17">
            <v>-4.956305345009319</v>
          </cell>
          <cell r="AB17">
            <v>0.10047219353013143</v>
          </cell>
          <cell r="AC17">
            <v>5.4437388688072605</v>
          </cell>
          <cell r="AD17">
            <v>-5.343266675277129</v>
          </cell>
        </row>
        <row r="18">
          <cell r="D18" t="str">
            <v>Bienes adquiridos en puerto por medios de transporte</v>
          </cell>
          <cell r="H18">
            <v>29.34487060911681</v>
          </cell>
          <cell r="I18">
            <v>39.60414255045973</v>
          </cell>
          <cell r="J18">
            <v>-10.259271941342917</v>
          </cell>
          <cell r="L18">
            <v>24.235842337049817</v>
          </cell>
          <cell r="M18">
            <v>36.303048586795555</v>
          </cell>
          <cell r="N18">
            <v>-12.067206249745738</v>
          </cell>
          <cell r="P18">
            <v>36.21928705383337</v>
          </cell>
          <cell r="Q18">
            <v>45.940374077884776</v>
          </cell>
          <cell r="R18">
            <v>-9.721087024051407</v>
          </cell>
          <cell r="T18">
            <v>89.8</v>
          </cell>
          <cell r="U18">
            <v>121.84756521514007</v>
          </cell>
          <cell r="V18">
            <v>-32.04756521514007</v>
          </cell>
          <cell r="X18">
            <v>32.221723312223126</v>
          </cell>
          <cell r="Y18">
            <v>44.91165543896347</v>
          </cell>
          <cell r="Z18">
            <v>-12.689932126740345</v>
          </cell>
          <cell r="AB18">
            <v>29.371371241975083</v>
          </cell>
          <cell r="AC18">
            <v>48.25539892305223</v>
          </cell>
          <cell r="AD18">
            <v>-18.88402768107715</v>
          </cell>
        </row>
        <row r="19">
          <cell r="D19" t="str">
            <v>Oro no monetario</v>
          </cell>
          <cell r="H19">
            <v>28.996404849999998</v>
          </cell>
          <cell r="I19">
            <v>0</v>
          </cell>
          <cell r="J19">
            <v>28.996404849999998</v>
          </cell>
          <cell r="L19">
            <v>28.388546790000003</v>
          </cell>
          <cell r="M19">
            <v>0</v>
          </cell>
          <cell r="N19">
            <v>28.388546790000003</v>
          </cell>
          <cell r="P19">
            <v>18.091197979999997</v>
          </cell>
          <cell r="Q19">
            <v>0</v>
          </cell>
          <cell r="R19">
            <v>18.091197979999997</v>
          </cell>
          <cell r="T19">
            <v>75.47614962</v>
          </cell>
          <cell r="U19">
            <v>0</v>
          </cell>
          <cell r="V19">
            <v>75.47614962</v>
          </cell>
          <cell r="X19">
            <v>35.68376763</v>
          </cell>
          <cell r="Y19">
            <v>0</v>
          </cell>
          <cell r="Z19">
            <v>35.68376763</v>
          </cell>
          <cell r="AB19">
            <v>24.613147450000003</v>
          </cell>
          <cell r="AC19">
            <v>0</v>
          </cell>
          <cell r="AD19">
            <v>24.613147450000003</v>
          </cell>
        </row>
        <row r="21">
          <cell r="C21" t="str">
            <v>b. Servicios</v>
          </cell>
          <cell r="H21">
            <v>594.3767790178032</v>
          </cell>
          <cell r="I21">
            <v>623.8578381805244</v>
          </cell>
          <cell r="J21">
            <v>-29.48105916272118</v>
          </cell>
          <cell r="L21">
            <v>594.3767790178032</v>
          </cell>
          <cell r="M21">
            <v>623.8578381805244</v>
          </cell>
          <cell r="N21">
            <v>-29.48105916272118</v>
          </cell>
          <cell r="P21">
            <v>594.3767790178032</v>
          </cell>
          <cell r="Q21">
            <v>623.8578381805244</v>
          </cell>
          <cell r="R21">
            <v>-29.48105916272118</v>
          </cell>
          <cell r="T21">
            <v>1783.1303370534097</v>
          </cell>
          <cell r="U21">
            <v>1871.5735145415733</v>
          </cell>
          <cell r="V21">
            <v>-88.44317748816366</v>
          </cell>
          <cell r="X21">
            <v>540.3470454849864</v>
          </cell>
          <cell r="Y21">
            <v>640.4347445664275</v>
          </cell>
          <cell r="Z21">
            <v>-100.08769908144109</v>
          </cell>
          <cell r="AB21">
            <v>540.3470454849864</v>
          </cell>
          <cell r="AC21">
            <v>640.4347445664275</v>
          </cell>
          <cell r="AD21">
            <v>-100.08769908144109</v>
          </cell>
        </row>
        <row r="22">
          <cell r="D22" t="str">
            <v>Transportes</v>
          </cell>
          <cell r="H22">
            <v>346.2445498030142</v>
          </cell>
          <cell r="I22">
            <v>327.4609457320968</v>
          </cell>
          <cell r="J22">
            <v>18.78360407091742</v>
          </cell>
          <cell r="L22">
            <v>346.2445498030142</v>
          </cell>
          <cell r="M22">
            <v>327.4609457320968</v>
          </cell>
          <cell r="N22">
            <v>18.78360407091742</v>
          </cell>
          <cell r="P22">
            <v>346.2445498030142</v>
          </cell>
          <cell r="Q22">
            <v>327.4609457320968</v>
          </cell>
          <cell r="R22">
            <v>18.78360407091742</v>
          </cell>
          <cell r="T22">
            <v>1038.7336494090425</v>
          </cell>
          <cell r="U22">
            <v>982.3828371962903</v>
          </cell>
          <cell r="V22">
            <v>56.3508122127522</v>
          </cell>
          <cell r="X22">
            <v>347.4972674516404</v>
          </cell>
          <cell r="Y22">
            <v>340.81486522486676</v>
          </cell>
          <cell r="Z22">
            <v>6.682402226773661</v>
          </cell>
          <cell r="AB22">
            <v>347.4972674516404</v>
          </cell>
          <cell r="AC22">
            <v>340.81486522486676</v>
          </cell>
          <cell r="AD22">
            <v>6.682402226773661</v>
          </cell>
        </row>
        <row r="23">
          <cell r="D23" t="str">
            <v>Viajes</v>
          </cell>
          <cell r="H23">
            <v>121.58333333333333</v>
          </cell>
          <cell r="I23">
            <v>99.5</v>
          </cell>
          <cell r="J23">
            <v>22.08333333333333</v>
          </cell>
          <cell r="L23">
            <v>121.58333333333333</v>
          </cell>
          <cell r="M23">
            <v>99.5</v>
          </cell>
          <cell r="N23">
            <v>22.08333333333333</v>
          </cell>
          <cell r="P23">
            <v>121.58333333333333</v>
          </cell>
          <cell r="Q23">
            <v>99.5</v>
          </cell>
          <cell r="R23">
            <v>22.08333333333333</v>
          </cell>
          <cell r="T23">
            <v>364.75</v>
          </cell>
          <cell r="U23">
            <v>298.5</v>
          </cell>
          <cell r="V23">
            <v>66.25</v>
          </cell>
          <cell r="X23">
            <v>59.486333333333334</v>
          </cell>
          <cell r="Y23">
            <v>77.92666666666666</v>
          </cell>
          <cell r="Z23">
            <v>-18.440333333333328</v>
          </cell>
          <cell r="AB23">
            <v>59.486333333333334</v>
          </cell>
          <cell r="AC23">
            <v>77.92666666666666</v>
          </cell>
          <cell r="AD23">
            <v>-18.440333333333328</v>
          </cell>
        </row>
        <row r="24">
          <cell r="D24" t="str">
            <v>Otros</v>
          </cell>
          <cell r="H24">
            <v>126.54889588145572</v>
          </cell>
          <cell r="I24">
            <v>196.89689244842762</v>
          </cell>
          <cell r="J24">
            <v>-70.3479965669719</v>
          </cell>
          <cell r="L24">
            <v>126.54889588145572</v>
          </cell>
          <cell r="M24">
            <v>196.89689244842762</v>
          </cell>
          <cell r="N24">
            <v>-70.3479965669719</v>
          </cell>
          <cell r="P24">
            <v>126.54889588145572</v>
          </cell>
          <cell r="Q24">
            <v>196.89689244842762</v>
          </cell>
          <cell r="R24">
            <v>-70.3479965669719</v>
          </cell>
          <cell r="T24">
            <v>379.64668764436715</v>
          </cell>
          <cell r="U24">
            <v>590.6906773452829</v>
          </cell>
          <cell r="V24">
            <v>-211.04398970091574</v>
          </cell>
          <cell r="X24">
            <v>133.3634447000127</v>
          </cell>
          <cell r="Y24">
            <v>221.69321267489406</v>
          </cell>
          <cell r="Z24">
            <v>-88.32976797488135</v>
          </cell>
          <cell r="AB24">
            <v>133.3634447000127</v>
          </cell>
          <cell r="AC24">
            <v>221.69321267489406</v>
          </cell>
          <cell r="AD24">
            <v>-88.32976797488135</v>
          </cell>
        </row>
        <row r="26">
          <cell r="B26" t="str">
            <v>B. RENTA</v>
          </cell>
          <cell r="H26">
            <v>186.01345258812685</v>
          </cell>
          <cell r="I26">
            <v>1020.8219478624007</v>
          </cell>
          <cell r="J26">
            <v>-834.8084952742739</v>
          </cell>
          <cell r="L26">
            <v>164.72766495059255</v>
          </cell>
          <cell r="M26">
            <v>864.7488817147618</v>
          </cell>
          <cell r="N26">
            <v>-700.0212167641691</v>
          </cell>
          <cell r="P26">
            <v>193.2368392439005</v>
          </cell>
          <cell r="Q26">
            <v>1012.0727688204936</v>
          </cell>
          <cell r="R26">
            <v>-818.8359295765931</v>
          </cell>
          <cell r="T26">
            <v>543.97795678262</v>
          </cell>
          <cell r="U26">
            <v>2897.643598397656</v>
          </cell>
          <cell r="V26">
            <v>-2353.6656416150363</v>
          </cell>
          <cell r="X26">
            <v>166.86619795773478</v>
          </cell>
          <cell r="Y26">
            <v>984.3997069291333</v>
          </cell>
          <cell r="Z26">
            <v>-817.5335089713985</v>
          </cell>
          <cell r="AB26">
            <v>166.30216345955986</v>
          </cell>
          <cell r="AC26">
            <v>1066.3236037114032</v>
          </cell>
          <cell r="AD26">
            <v>-900.0214402518433</v>
          </cell>
        </row>
        <row r="27">
          <cell r="D27" t="str">
            <v> Remuneración de empleados</v>
          </cell>
          <cell r="H27">
            <v>1.1</v>
          </cell>
          <cell r="I27">
            <v>1.5</v>
          </cell>
          <cell r="J27">
            <v>-0.3999999999999999</v>
          </cell>
          <cell r="L27">
            <v>1</v>
          </cell>
          <cell r="M27">
            <v>1.2</v>
          </cell>
          <cell r="N27">
            <v>-0.19999999999999996</v>
          </cell>
          <cell r="P27">
            <v>1.1</v>
          </cell>
          <cell r="Q27">
            <v>1.3</v>
          </cell>
          <cell r="R27">
            <v>-0.19999999999999996</v>
          </cell>
          <cell r="T27">
            <v>3.2</v>
          </cell>
          <cell r="U27">
            <v>4</v>
          </cell>
          <cell r="V27">
            <v>-0.7999999999999998</v>
          </cell>
          <cell r="X27">
            <v>1.1</v>
          </cell>
          <cell r="Y27">
            <v>1.4</v>
          </cell>
          <cell r="Z27">
            <v>-0.2999999999999998</v>
          </cell>
          <cell r="AB27">
            <v>1.1</v>
          </cell>
          <cell r="AC27">
            <v>1.4</v>
          </cell>
          <cell r="AD27">
            <v>-0.2999999999999998</v>
          </cell>
        </row>
        <row r="28">
          <cell r="D28" t="str">
            <v>Renta de la inversión</v>
          </cell>
          <cell r="H28">
            <v>184.91345258812686</v>
          </cell>
          <cell r="I28">
            <v>1019.3219478624007</v>
          </cell>
          <cell r="J28">
            <v>-834.408495274274</v>
          </cell>
          <cell r="L28">
            <v>163.72766495059255</v>
          </cell>
          <cell r="M28">
            <v>863.5488817147617</v>
          </cell>
          <cell r="N28">
            <v>-699.8212167641691</v>
          </cell>
          <cell r="P28">
            <v>192.1368392439005</v>
          </cell>
          <cell r="Q28">
            <v>1010.7727688204936</v>
          </cell>
          <cell r="R28">
            <v>-818.6359295765931</v>
          </cell>
          <cell r="T28">
            <v>540.77795678262</v>
          </cell>
          <cell r="U28">
            <v>2893.643598397656</v>
          </cell>
          <cell r="V28">
            <v>-2352.865641615036</v>
          </cell>
          <cell r="X28">
            <v>165.7661979577348</v>
          </cell>
          <cell r="Y28">
            <v>982.9997069291334</v>
          </cell>
          <cell r="Z28">
            <v>-817.2335089713986</v>
          </cell>
          <cell r="AB28">
            <v>165.20216345955987</v>
          </cell>
          <cell r="AC28">
            <v>1064.923603711403</v>
          </cell>
          <cell r="AD28">
            <v>-899.7214402518432</v>
          </cell>
        </row>
        <row r="29">
          <cell r="E29" t="str">
            <v>Inversión directa</v>
          </cell>
          <cell r="H29">
            <v>86.42415462174453</v>
          </cell>
          <cell r="I29">
            <v>824.6178105467067</v>
          </cell>
          <cell r="J29">
            <v>-738.1936559249622</v>
          </cell>
          <cell r="L29">
            <v>86.21791491174453</v>
          </cell>
          <cell r="M29">
            <v>804.2165688918667</v>
          </cell>
          <cell r="N29">
            <v>-717.9986539801222</v>
          </cell>
          <cell r="P29">
            <v>86.38841377174452</v>
          </cell>
          <cell r="Q29">
            <v>876.3968135449867</v>
          </cell>
          <cell r="R29">
            <v>-790.0083997732422</v>
          </cell>
          <cell r="T29">
            <v>259.0304833052336</v>
          </cell>
          <cell r="U29">
            <v>2505.23119298356</v>
          </cell>
          <cell r="V29">
            <v>-2246.2007096783263</v>
          </cell>
          <cell r="X29">
            <v>86.39123297174453</v>
          </cell>
          <cell r="Y29">
            <v>851.2729979992934</v>
          </cell>
          <cell r="Z29">
            <v>-764.8817650275488</v>
          </cell>
          <cell r="AB29">
            <v>88.1446772684112</v>
          </cell>
          <cell r="AC29">
            <v>893.3002280264</v>
          </cell>
          <cell r="AD29">
            <v>-805.1555507579887</v>
          </cell>
        </row>
        <row r="30">
          <cell r="F30" t="str">
            <v>En el extranjero</v>
          </cell>
          <cell r="H30">
            <v>86.42415462174453</v>
          </cell>
          <cell r="I30">
            <v>0</v>
          </cell>
          <cell r="J30">
            <v>86.42415462174453</v>
          </cell>
          <cell r="L30">
            <v>86.21791491174453</v>
          </cell>
          <cell r="M30">
            <v>0</v>
          </cell>
          <cell r="N30">
            <v>86.21791491174453</v>
          </cell>
          <cell r="P30">
            <v>86.38841377174452</v>
          </cell>
          <cell r="Q30">
            <v>0</v>
          </cell>
          <cell r="R30">
            <v>86.38841377174452</v>
          </cell>
          <cell r="T30">
            <v>259.0304833052336</v>
          </cell>
          <cell r="U30">
            <v>0</v>
          </cell>
          <cell r="V30">
            <v>259.0304833052336</v>
          </cell>
          <cell r="X30">
            <v>86.39123297174453</v>
          </cell>
          <cell r="Y30">
            <v>0</v>
          </cell>
          <cell r="Z30">
            <v>86.39123297174453</v>
          </cell>
          <cell r="AB30">
            <v>86.27561060174453</v>
          </cell>
          <cell r="AC30">
            <v>0</v>
          </cell>
          <cell r="AD30">
            <v>86.27561060174453</v>
          </cell>
        </row>
        <row r="31">
          <cell r="F31" t="str">
            <v>En Chile</v>
          </cell>
          <cell r="H31">
            <v>0</v>
          </cell>
          <cell r="I31">
            <v>824.6178105467067</v>
          </cell>
          <cell r="J31">
            <v>-824.6178105467067</v>
          </cell>
          <cell r="L31">
            <v>0</v>
          </cell>
          <cell r="M31">
            <v>804.2165688918667</v>
          </cell>
          <cell r="N31">
            <v>-804.2165688918667</v>
          </cell>
          <cell r="P31">
            <v>0</v>
          </cell>
          <cell r="Q31">
            <v>876.3968135449867</v>
          </cell>
          <cell r="R31">
            <v>-876.3968135449867</v>
          </cell>
          <cell r="T31">
            <v>0</v>
          </cell>
          <cell r="U31">
            <v>2505.23119298356</v>
          </cell>
          <cell r="V31">
            <v>-2505.23119298356</v>
          </cell>
          <cell r="X31">
            <v>0</v>
          </cell>
          <cell r="Y31">
            <v>851.2729979992934</v>
          </cell>
          <cell r="Z31">
            <v>-851.2729979992934</v>
          </cell>
          <cell r="AB31">
            <v>1.8690666666666669</v>
          </cell>
          <cell r="AC31">
            <v>893.3002280264</v>
          </cell>
          <cell r="AD31">
            <v>-891.4311613597333</v>
          </cell>
        </row>
        <row r="32">
          <cell r="E32" t="str">
            <v>Inversión de cartera</v>
          </cell>
          <cell r="H32">
            <v>53.54842031450487</v>
          </cell>
          <cell r="I32">
            <v>167.85828756869665</v>
          </cell>
          <cell r="J32">
            <v>-114.30986725419179</v>
          </cell>
          <cell r="L32">
            <v>35.41137569695206</v>
          </cell>
          <cell r="M32">
            <v>40.3686316582</v>
          </cell>
          <cell r="N32">
            <v>-4.957255961247945</v>
          </cell>
          <cell r="P32">
            <v>58.471520318517264</v>
          </cell>
          <cell r="Q32">
            <v>81.36135818855999</v>
          </cell>
          <cell r="R32">
            <v>-22.889837870042726</v>
          </cell>
          <cell r="T32">
            <v>147.4313163299742</v>
          </cell>
          <cell r="U32">
            <v>289.5882774154566</v>
          </cell>
          <cell r="V32">
            <v>-142.1569610854824</v>
          </cell>
          <cell r="X32">
            <v>28.861069074902638</v>
          </cell>
          <cell r="Y32">
            <v>98.34118892984</v>
          </cell>
          <cell r="Z32">
            <v>-69.48011985493736</v>
          </cell>
          <cell r="AB32">
            <v>24.717553287944572</v>
          </cell>
          <cell r="AC32">
            <v>130.21374068315998</v>
          </cell>
          <cell r="AD32">
            <v>-105.49618739521541</v>
          </cell>
        </row>
        <row r="33">
          <cell r="F33" t="str">
            <v>Dividendos</v>
          </cell>
          <cell r="H33">
            <v>32.867622075899284</v>
          </cell>
          <cell r="I33">
            <v>58.340175654679996</v>
          </cell>
          <cell r="J33">
            <v>-25.472553578780712</v>
          </cell>
          <cell r="L33">
            <v>14.482871378637828</v>
          </cell>
          <cell r="M33">
            <v>20.5786316582</v>
          </cell>
          <cell r="N33">
            <v>-6.095760279562171</v>
          </cell>
          <cell r="P33">
            <v>15.218282763046716</v>
          </cell>
          <cell r="Q33">
            <v>13.49035818856</v>
          </cell>
          <cell r="R33">
            <v>1.7279245744867158</v>
          </cell>
          <cell r="T33">
            <v>62.56877621758383</v>
          </cell>
          <cell r="U33">
            <v>92.40916550143999</v>
          </cell>
          <cell r="V33">
            <v>-29.840389283856155</v>
          </cell>
          <cell r="X33">
            <v>13.143981434975816</v>
          </cell>
          <cell r="Y33">
            <v>21.445188929840004</v>
          </cell>
          <cell r="Z33">
            <v>-8.301207494864189</v>
          </cell>
          <cell r="AB33">
            <v>11.27121916377869</v>
          </cell>
          <cell r="AC33">
            <v>88.99674068316</v>
          </cell>
          <cell r="AD33">
            <v>-77.7255215193813</v>
          </cell>
        </row>
        <row r="34">
          <cell r="F34" t="str">
            <v>Intereses</v>
          </cell>
          <cell r="H34">
            <v>20.680798238605583</v>
          </cell>
          <cell r="I34">
            <v>109.51811191401664</v>
          </cell>
          <cell r="J34">
            <v>-88.83731367541105</v>
          </cell>
          <cell r="L34">
            <v>20.92850431831423</v>
          </cell>
          <cell r="M34">
            <v>19.79</v>
          </cell>
          <cell r="N34">
            <v>1.1385043183142294</v>
          </cell>
          <cell r="P34">
            <v>43.25323755547055</v>
          </cell>
          <cell r="Q34">
            <v>67.871</v>
          </cell>
          <cell r="R34">
            <v>-24.617762444529447</v>
          </cell>
          <cell r="T34">
            <v>84.86254011239036</v>
          </cell>
          <cell r="U34">
            <v>197.17911191401663</v>
          </cell>
          <cell r="V34">
            <v>-112.31657180162627</v>
          </cell>
          <cell r="X34">
            <v>15.717087639926824</v>
          </cell>
          <cell r="Y34">
            <v>76.896</v>
          </cell>
          <cell r="Z34">
            <v>-61.17891236007318</v>
          </cell>
          <cell r="AB34">
            <v>13.446334124165881</v>
          </cell>
          <cell r="AC34">
            <v>41.217</v>
          </cell>
          <cell r="AD34">
            <v>-27.77066587583412</v>
          </cell>
        </row>
        <row r="35">
          <cell r="E35" t="str">
            <v>Otra inversión</v>
          </cell>
          <cell r="H35">
            <v>44.94087765187744</v>
          </cell>
          <cell r="I35">
            <v>26.84584974699738</v>
          </cell>
          <cell r="J35">
            <v>18.095027904880062</v>
          </cell>
          <cell r="L35">
            <v>42.09837434189598</v>
          </cell>
          <cell r="M35">
            <v>18.96368116469504</v>
          </cell>
          <cell r="N35">
            <v>23.134693177200944</v>
          </cell>
          <cell r="P35">
            <v>47.27690515363873</v>
          </cell>
          <cell r="Q35">
            <v>53.014597086947035</v>
          </cell>
          <cell r="R35">
            <v>-5.737691933308305</v>
          </cell>
          <cell r="T35">
            <v>134.31615714741216</v>
          </cell>
          <cell r="U35">
            <v>98.82412799863945</v>
          </cell>
          <cell r="V35">
            <v>35.4920291487727</v>
          </cell>
          <cell r="X35">
            <v>50.51389591108762</v>
          </cell>
          <cell r="Y35">
            <v>33.38552</v>
          </cell>
          <cell r="Z35">
            <v>17.128375911087623</v>
          </cell>
          <cell r="AB35">
            <v>52.339932903204115</v>
          </cell>
          <cell r="AC35">
            <v>41.40963500184298</v>
          </cell>
          <cell r="AD35">
            <v>10.930297901361136</v>
          </cell>
        </row>
        <row r="37">
          <cell r="B37" t="str">
            <v>C. TRANSFERENCIAS CORRIENTES</v>
          </cell>
          <cell r="H37">
            <v>167.19448650616</v>
          </cell>
          <cell r="I37">
            <v>35.43001548237071</v>
          </cell>
          <cell r="J37">
            <v>131.76447102378927</v>
          </cell>
          <cell r="L37">
            <v>106.48544476442001</v>
          </cell>
          <cell r="M37">
            <v>34.72972586008674</v>
          </cell>
          <cell r="N37">
            <v>71.75571890433326</v>
          </cell>
          <cell r="P37">
            <v>132.65612704219998</v>
          </cell>
          <cell r="Q37">
            <v>34.13011580054855</v>
          </cell>
          <cell r="R37">
            <v>98.52601124165143</v>
          </cell>
          <cell r="T37">
            <v>406.33605831278</v>
          </cell>
          <cell r="U37">
            <v>104.289857143006</v>
          </cell>
          <cell r="V37">
            <v>302.046201169774</v>
          </cell>
          <cell r="X37">
            <v>144.21725646526</v>
          </cell>
          <cell r="Y37">
            <v>29.99702292850036</v>
          </cell>
          <cell r="Z37">
            <v>114.22023353675964</v>
          </cell>
          <cell r="AB37">
            <v>204.89859299398</v>
          </cell>
          <cell r="AC37">
            <v>29.497393633292376</v>
          </cell>
          <cell r="AD37">
            <v>175.40119936068763</v>
          </cell>
        </row>
        <row r="39">
          <cell r="A39" t="str">
            <v>2. CUENTA DE CAPITAL Y FINACIERA</v>
          </cell>
          <cell r="H39">
            <v>3765.07358387207</v>
          </cell>
          <cell r="I39">
            <v>4207.598378088765</v>
          </cell>
          <cell r="J39">
            <v>-442.5247942166948</v>
          </cell>
          <cell r="L39">
            <v>2757.053661693136</v>
          </cell>
          <cell r="M39">
            <v>2676.662298640191</v>
          </cell>
          <cell r="N39">
            <v>80.39136305294505</v>
          </cell>
          <cell r="P39">
            <v>4830.07014914264</v>
          </cell>
          <cell r="Q39">
            <v>5280.2008608081605</v>
          </cell>
          <cell r="R39">
            <v>-450.1307116655207</v>
          </cell>
          <cell r="T39">
            <v>11352.197394707848</v>
          </cell>
          <cell r="U39">
            <v>12164.461537537116</v>
          </cell>
          <cell r="V39">
            <v>-812.2641428292682</v>
          </cell>
          <cell r="X39">
            <v>4187.86097863508</v>
          </cell>
          <cell r="Y39">
            <v>4701.549793912871</v>
          </cell>
          <cell r="Z39">
            <v>-513.688815277791</v>
          </cell>
          <cell r="AB39">
            <v>4112.283655483796</v>
          </cell>
          <cell r="AC39">
            <v>3437.415735469899</v>
          </cell>
          <cell r="AD39">
            <v>674.8679200138968</v>
          </cell>
        </row>
        <row r="41">
          <cell r="B41" t="str">
            <v>A. CUENTA DE CAPITAL</v>
          </cell>
          <cell r="H41">
            <v>0.96403927</v>
          </cell>
          <cell r="I41">
            <v>0</v>
          </cell>
          <cell r="J41">
            <v>0.96403927</v>
          </cell>
          <cell r="L41">
            <v>0.80725244</v>
          </cell>
          <cell r="M41">
            <v>0</v>
          </cell>
          <cell r="N41">
            <v>0.80725244</v>
          </cell>
          <cell r="P41">
            <v>0.94785743</v>
          </cell>
          <cell r="Q41">
            <v>0</v>
          </cell>
          <cell r="R41">
            <v>0.94785743</v>
          </cell>
          <cell r="T41">
            <v>2.71914914</v>
          </cell>
          <cell r="U41">
            <v>0</v>
          </cell>
          <cell r="V41">
            <v>2.71914914</v>
          </cell>
          <cell r="X41">
            <v>0.79750165</v>
          </cell>
          <cell r="Y41">
            <v>0</v>
          </cell>
          <cell r="Z41">
            <v>0.79750165</v>
          </cell>
          <cell r="AB41">
            <v>1.08544573</v>
          </cell>
          <cell r="AC41">
            <v>0</v>
          </cell>
          <cell r="AD41">
            <v>1.08544573</v>
          </cell>
        </row>
        <row r="42">
          <cell r="D42" t="str">
            <v>Transferencia de capital</v>
          </cell>
          <cell r="H42">
            <v>0.96403927</v>
          </cell>
          <cell r="I42">
            <v>0</v>
          </cell>
          <cell r="J42">
            <v>0.96403927</v>
          </cell>
          <cell r="L42">
            <v>0.80725244</v>
          </cell>
          <cell r="M42">
            <v>0</v>
          </cell>
          <cell r="N42">
            <v>0.80725244</v>
          </cell>
          <cell r="P42">
            <v>0.94785743</v>
          </cell>
          <cell r="Q42">
            <v>0</v>
          </cell>
          <cell r="R42">
            <v>0.94785743</v>
          </cell>
          <cell r="T42">
            <v>2.71914914</v>
          </cell>
          <cell r="U42">
            <v>0</v>
          </cell>
          <cell r="V42">
            <v>2.71914914</v>
          </cell>
          <cell r="X42">
            <v>0.79750165</v>
          </cell>
          <cell r="Y42">
            <v>0</v>
          </cell>
          <cell r="Z42">
            <v>0.79750165</v>
          </cell>
          <cell r="AB42">
            <v>1.08544573</v>
          </cell>
          <cell r="AC42">
            <v>0</v>
          </cell>
          <cell r="AD42">
            <v>1.08544573</v>
          </cell>
        </row>
        <row r="43">
          <cell r="D43" t="str">
            <v> Adquisición/enajenación de activos no financieros no producidos</v>
          </cell>
          <cell r="H43">
            <v>0</v>
          </cell>
          <cell r="I43">
            <v>0</v>
          </cell>
          <cell r="J43">
            <v>0</v>
          </cell>
          <cell r="L43">
            <v>0</v>
          </cell>
          <cell r="M43">
            <v>0</v>
          </cell>
          <cell r="N43">
            <v>0</v>
          </cell>
          <cell r="P43">
            <v>0</v>
          </cell>
          <cell r="Q43">
            <v>0</v>
          </cell>
          <cell r="R43">
            <v>0</v>
          </cell>
          <cell r="T43">
            <v>0</v>
          </cell>
          <cell r="U43">
            <v>0</v>
          </cell>
          <cell r="V43">
            <v>0</v>
          </cell>
          <cell r="X43">
            <v>0</v>
          </cell>
          <cell r="Y43">
            <v>0</v>
          </cell>
          <cell r="Z43">
            <v>0</v>
          </cell>
          <cell r="AB43">
            <v>0</v>
          </cell>
          <cell r="AC43">
            <v>0</v>
          </cell>
          <cell r="AD43">
            <v>0</v>
          </cell>
        </row>
        <row r="45">
          <cell r="B45" t="str">
            <v>B. CUENTA FINANCIERA</v>
          </cell>
          <cell r="H45">
            <v>3764.10954460207</v>
          </cell>
          <cell r="I45">
            <v>4207.598378088765</v>
          </cell>
          <cell r="J45">
            <v>-443.4888334866946</v>
          </cell>
          <cell r="L45">
            <v>2756.246409253136</v>
          </cell>
          <cell r="M45">
            <v>2676.662298640191</v>
          </cell>
          <cell r="N45">
            <v>79.5841106129451</v>
          </cell>
          <cell r="P45">
            <v>4829.12229171264</v>
          </cell>
          <cell r="Q45">
            <v>5280.2008608081605</v>
          </cell>
          <cell r="R45">
            <v>-451.07856909552083</v>
          </cell>
          <cell r="T45">
            <v>11349.478245567847</v>
          </cell>
          <cell r="U45">
            <v>12164.461537537116</v>
          </cell>
          <cell r="V45">
            <v>-814.983291969269</v>
          </cell>
          <cell r="X45">
            <v>4187.063476985079</v>
          </cell>
          <cell r="Y45">
            <v>4701.549793912871</v>
          </cell>
          <cell r="Z45">
            <v>-514.4863169277914</v>
          </cell>
          <cell r="AB45">
            <v>4111.198209753796</v>
          </cell>
          <cell r="AC45">
            <v>3437.415735469899</v>
          </cell>
          <cell r="AD45">
            <v>673.7824742838966</v>
          </cell>
        </row>
        <row r="46">
          <cell r="D46" t="str">
            <v>Inversión directa</v>
          </cell>
          <cell r="H46">
            <v>776.6673291002268</v>
          </cell>
          <cell r="I46">
            <v>400.07822205174455</v>
          </cell>
          <cell r="J46">
            <v>376.5891070484822</v>
          </cell>
          <cell r="L46">
            <v>738.0945618631467</v>
          </cell>
          <cell r="M46">
            <v>149.52588876174454</v>
          </cell>
          <cell r="N46">
            <v>588.5686731014022</v>
          </cell>
          <cell r="P46">
            <v>1010.7079080083467</v>
          </cell>
          <cell r="Q46">
            <v>1357.9134387917445</v>
          </cell>
          <cell r="R46">
            <v>-347.20553078339776</v>
          </cell>
          <cell r="T46">
            <v>2525.4697989717206</v>
          </cell>
          <cell r="U46">
            <v>1907.5175496052334</v>
          </cell>
          <cell r="V46">
            <v>617.9522493664872</v>
          </cell>
          <cell r="X46">
            <v>1073.2407267713734</v>
          </cell>
          <cell r="Y46">
            <v>250.87184710174452</v>
          </cell>
          <cell r="Z46">
            <v>822.3688796696289</v>
          </cell>
          <cell r="AB46">
            <v>1028.2937191630797</v>
          </cell>
          <cell r="AC46">
            <v>494.1526737184112</v>
          </cell>
          <cell r="AD46">
            <v>534.1410454446684</v>
          </cell>
        </row>
        <row r="47">
          <cell r="E47" t="str">
            <v>En el extranjero</v>
          </cell>
          <cell r="H47">
            <v>118.65706445</v>
          </cell>
          <cell r="I47">
            <v>174.37759766174455</v>
          </cell>
          <cell r="J47">
            <v>-55.72053321174455</v>
          </cell>
          <cell r="L47">
            <v>10.047533780000002</v>
          </cell>
          <cell r="M47">
            <v>143.42228338174453</v>
          </cell>
          <cell r="N47">
            <v>-133.37474960174453</v>
          </cell>
          <cell r="P47">
            <v>137.1976903</v>
          </cell>
          <cell r="Q47">
            <v>513.1200095917445</v>
          </cell>
          <cell r="R47">
            <v>-375.92231929174454</v>
          </cell>
          <cell r="T47">
            <v>265.90228853</v>
          </cell>
          <cell r="U47">
            <v>830.9198906352336</v>
          </cell>
          <cell r="V47">
            <v>-565.0176021052337</v>
          </cell>
          <cell r="X47">
            <v>162.61165177</v>
          </cell>
          <cell r="Y47">
            <v>227.20776942174453</v>
          </cell>
          <cell r="Z47">
            <v>-64.59611765174452</v>
          </cell>
          <cell r="AB47">
            <v>174.654558</v>
          </cell>
          <cell r="AC47">
            <v>229.33984257174455</v>
          </cell>
          <cell r="AD47">
            <v>-54.685284571744546</v>
          </cell>
        </row>
        <row r="48">
          <cell r="F48" t="str">
            <v>Acciones y otras participaciones de capital</v>
          </cell>
          <cell r="H48">
            <v>30.093500940000002</v>
          </cell>
          <cell r="I48">
            <v>58.68704079</v>
          </cell>
          <cell r="J48">
            <v>-28.593539849999996</v>
          </cell>
          <cell r="L48">
            <v>0.395668</v>
          </cell>
          <cell r="M48">
            <v>7.513303280000001</v>
          </cell>
          <cell r="N48">
            <v>-7.117635280000001</v>
          </cell>
          <cell r="P48">
            <v>124.1052793</v>
          </cell>
          <cell r="Q48">
            <v>196.03507335</v>
          </cell>
          <cell r="R48">
            <v>-71.92979405</v>
          </cell>
          <cell r="T48">
            <v>154.59444824000002</v>
          </cell>
          <cell r="U48">
            <v>262.23541742</v>
          </cell>
          <cell r="V48">
            <v>-107.64096917999996</v>
          </cell>
          <cell r="X48">
            <v>154.9437684</v>
          </cell>
          <cell r="Y48">
            <v>117.1190465</v>
          </cell>
          <cell r="Z48">
            <v>37.824721900000014</v>
          </cell>
          <cell r="AB48">
            <v>125.39830599999999</v>
          </cell>
          <cell r="AC48">
            <v>82.05096313</v>
          </cell>
          <cell r="AD48">
            <v>43.34734286999999</v>
          </cell>
        </row>
        <row r="49">
          <cell r="F49" t="str">
            <v>Utilidades reinvertidas</v>
          </cell>
          <cell r="H49">
            <v>0</v>
          </cell>
          <cell r="I49">
            <v>85.98666905174453</v>
          </cell>
          <cell r="J49">
            <v>-85.98666905174453</v>
          </cell>
          <cell r="L49">
            <v>0</v>
          </cell>
          <cell r="M49">
            <v>86.06478264174453</v>
          </cell>
          <cell r="N49">
            <v>-86.06478264174453</v>
          </cell>
          <cell r="P49">
            <v>0</v>
          </cell>
          <cell r="Q49">
            <v>83.40971924174453</v>
          </cell>
          <cell r="R49">
            <v>-83.40971924174453</v>
          </cell>
          <cell r="T49">
            <v>0</v>
          </cell>
          <cell r="U49">
            <v>255.4611709352336</v>
          </cell>
          <cell r="V49">
            <v>-255.4611709352336</v>
          </cell>
          <cell r="X49">
            <v>0</v>
          </cell>
          <cell r="Y49">
            <v>85.33777330174453</v>
          </cell>
          <cell r="Z49">
            <v>-85.33777330174453</v>
          </cell>
          <cell r="AB49">
            <v>0</v>
          </cell>
          <cell r="AC49">
            <v>82.44304066174453</v>
          </cell>
          <cell r="AD49">
            <v>-82.44304066174453</v>
          </cell>
        </row>
        <row r="50">
          <cell r="F50" t="str">
            <v>Otro capital</v>
          </cell>
          <cell r="H50">
            <v>88.56356351</v>
          </cell>
          <cell r="I50">
            <v>29.703887819999995</v>
          </cell>
          <cell r="J50">
            <v>58.85967569</v>
          </cell>
          <cell r="L50">
            <v>9.651865780000001</v>
          </cell>
          <cell r="M50">
            <v>49.84419746</v>
          </cell>
          <cell r="N50">
            <v>-40.192331679999995</v>
          </cell>
          <cell r="P50">
            <v>13.092411</v>
          </cell>
          <cell r="Q50">
            <v>233.675217</v>
          </cell>
          <cell r="R50">
            <v>-220.582806</v>
          </cell>
          <cell r="T50">
            <v>111.30784029</v>
          </cell>
          <cell r="U50">
            <v>313.22330228</v>
          </cell>
          <cell r="V50">
            <v>-201.91546198999998</v>
          </cell>
          <cell r="X50">
            <v>7.667883369999999</v>
          </cell>
          <cell r="Y50">
            <v>24.75094962</v>
          </cell>
          <cell r="Z50">
            <v>-17.08306625</v>
          </cell>
          <cell r="AB50">
            <v>49.256252</v>
          </cell>
          <cell r="AC50">
            <v>64.84583878000001</v>
          </cell>
          <cell r="AD50">
            <v>-15.589586780000005</v>
          </cell>
        </row>
        <row r="51">
          <cell r="E51" t="str">
            <v>En Chile</v>
          </cell>
          <cell r="H51">
            <v>658.0102646502268</v>
          </cell>
          <cell r="I51">
            <v>225.70062439</v>
          </cell>
          <cell r="J51">
            <v>432.30964026022673</v>
          </cell>
          <cell r="L51">
            <v>728.0470280831468</v>
          </cell>
          <cell r="M51">
            <v>6.103605379999999</v>
          </cell>
          <cell r="N51">
            <v>721.9434227031468</v>
          </cell>
          <cell r="P51">
            <v>873.5102177083468</v>
          </cell>
          <cell r="Q51">
            <v>844.7934292</v>
          </cell>
          <cell r="R51">
            <v>28.71678850834678</v>
          </cell>
          <cell r="T51">
            <v>2259.5675104417205</v>
          </cell>
          <cell r="U51">
            <v>1076.5976589699999</v>
          </cell>
          <cell r="V51">
            <v>1182.9698514717206</v>
          </cell>
          <cell r="X51">
            <v>910.6290750013734</v>
          </cell>
          <cell r="Y51">
            <v>23.664077680000002</v>
          </cell>
          <cell r="Z51">
            <v>886.9649973213734</v>
          </cell>
          <cell r="AB51">
            <v>853.6391611630797</v>
          </cell>
          <cell r="AC51">
            <v>264.81283114666667</v>
          </cell>
          <cell r="AD51">
            <v>588.8263300164131</v>
          </cell>
        </row>
        <row r="52">
          <cell r="F52" t="str">
            <v>Acciones y otras participaciones de capital</v>
          </cell>
          <cell r="H52">
            <v>122.65430080000003</v>
          </cell>
          <cell r="I52">
            <v>197.32462439</v>
          </cell>
          <cell r="J52">
            <v>-74.67032358999997</v>
          </cell>
          <cell r="L52">
            <v>80.94969960999998</v>
          </cell>
          <cell r="M52">
            <v>5.35160538</v>
          </cell>
          <cell r="N52">
            <v>75.59809422999999</v>
          </cell>
          <cell r="P52">
            <v>127.4486723</v>
          </cell>
          <cell r="Q52">
            <v>841.7454292</v>
          </cell>
          <cell r="R52">
            <v>-714.2967569</v>
          </cell>
          <cell r="T52">
            <v>331.05267271</v>
          </cell>
          <cell r="U52">
            <v>1044.42165897</v>
          </cell>
          <cell r="V52">
            <v>-713.3689862599999</v>
          </cell>
          <cell r="X52">
            <v>200.00287971</v>
          </cell>
          <cell r="Y52">
            <v>4.46007768</v>
          </cell>
          <cell r="Z52">
            <v>195.54280203</v>
          </cell>
          <cell r="AB52">
            <v>260.68313757999994</v>
          </cell>
          <cell r="AC52">
            <v>236.88176448</v>
          </cell>
          <cell r="AD52">
            <v>23.80137309999995</v>
          </cell>
        </row>
        <row r="53">
          <cell r="F53" t="str">
            <v>Utilidades reinvertidas</v>
          </cell>
          <cell r="H53">
            <v>503.5049638502267</v>
          </cell>
          <cell r="I53">
            <v>0</v>
          </cell>
          <cell r="J53">
            <v>503.5049638502267</v>
          </cell>
          <cell r="L53">
            <v>643.7093284731467</v>
          </cell>
          <cell r="M53">
            <v>0</v>
          </cell>
          <cell r="N53">
            <v>643.7093284731467</v>
          </cell>
          <cell r="P53">
            <v>676.2465454083467</v>
          </cell>
          <cell r="Q53">
            <v>0</v>
          </cell>
          <cell r="R53">
            <v>676.2465454083467</v>
          </cell>
          <cell r="T53">
            <v>1823.4608377317202</v>
          </cell>
          <cell r="U53">
            <v>0</v>
          </cell>
          <cell r="V53">
            <v>1823.4608377317202</v>
          </cell>
          <cell r="X53">
            <v>688.6761952913733</v>
          </cell>
          <cell r="Y53">
            <v>0</v>
          </cell>
          <cell r="Z53">
            <v>688.6761952913733</v>
          </cell>
          <cell r="AB53">
            <v>549.7700235830799</v>
          </cell>
          <cell r="AC53">
            <v>1.8690666666666669</v>
          </cell>
          <cell r="AD53">
            <v>547.9009569164133</v>
          </cell>
        </row>
        <row r="54">
          <cell r="F54" t="str">
            <v>Otro capital</v>
          </cell>
          <cell r="H54">
            <v>31.850999999999953</v>
          </cell>
          <cell r="I54">
            <v>28.376</v>
          </cell>
          <cell r="J54">
            <v>3.4749999999999517</v>
          </cell>
          <cell r="L54">
            <v>3.3879999999999773</v>
          </cell>
          <cell r="M54">
            <v>0.752</v>
          </cell>
          <cell r="N54">
            <v>2.635999999999977</v>
          </cell>
          <cell r="P54">
            <v>69.815</v>
          </cell>
          <cell r="Q54">
            <v>3.048</v>
          </cell>
          <cell r="R54">
            <v>66.767</v>
          </cell>
          <cell r="T54">
            <v>105.05399999999993</v>
          </cell>
          <cell r="U54">
            <v>32.176</v>
          </cell>
          <cell r="V54">
            <v>72.87799999999993</v>
          </cell>
          <cell r="X54">
            <v>21.95</v>
          </cell>
          <cell r="Y54">
            <v>19.204</v>
          </cell>
          <cell r="Z54">
            <v>2.7459999999999987</v>
          </cell>
          <cell r="AB54">
            <v>43.18599999999996</v>
          </cell>
          <cell r="AC54">
            <v>26.061999999999998</v>
          </cell>
          <cell r="AD54">
            <v>17.12399999999996</v>
          </cell>
        </row>
        <row r="55">
          <cell r="D55" t="str">
            <v> Inversión de cartera</v>
          </cell>
          <cell r="H55">
            <v>1972.0003938018124</v>
          </cell>
          <cell r="I55">
            <v>1618.2410162578026</v>
          </cell>
          <cell r="J55">
            <v>353.7593775440098</v>
          </cell>
          <cell r="L55">
            <v>1117.6060895000041</v>
          </cell>
          <cell r="M55">
            <v>1430.8819764895616</v>
          </cell>
          <cell r="N55">
            <v>-313.2758869895574</v>
          </cell>
          <cell r="P55">
            <v>1385.9585176066666</v>
          </cell>
          <cell r="Q55">
            <v>1216.2474976439762</v>
          </cell>
          <cell r="R55">
            <v>169.71101996269044</v>
          </cell>
          <cell r="T55">
            <v>4475.565000908483</v>
          </cell>
          <cell r="U55">
            <v>4265.370490391341</v>
          </cell>
          <cell r="V55">
            <v>210.19451051714168</v>
          </cell>
          <cell r="X55">
            <v>1465.9440518134434</v>
          </cell>
          <cell r="Y55">
            <v>1897.787102527128</v>
          </cell>
          <cell r="Z55">
            <v>-431.84305071368453</v>
          </cell>
          <cell r="AB55">
            <v>1388.0860408270455</v>
          </cell>
          <cell r="AC55">
            <v>1640.7784852287389</v>
          </cell>
          <cell r="AD55">
            <v>-252.69244440169336</v>
          </cell>
        </row>
        <row r="56">
          <cell r="E56" t="str">
            <v>Activos </v>
          </cell>
          <cell r="H56">
            <v>1870.9673781618123</v>
          </cell>
          <cell r="I56">
            <v>1502.4638537478027</v>
          </cell>
          <cell r="J56">
            <v>368.5035244140097</v>
          </cell>
          <cell r="L56">
            <v>973.0892740200042</v>
          </cell>
          <cell r="M56">
            <v>1293.9663872295616</v>
          </cell>
          <cell r="N56">
            <v>-320.8771132095575</v>
          </cell>
          <cell r="P56">
            <v>1059.1340817466667</v>
          </cell>
          <cell r="Q56">
            <v>1035.7309093939764</v>
          </cell>
          <cell r="R56">
            <v>23.403172352690262</v>
          </cell>
          <cell r="T56">
            <v>3903.190733928483</v>
          </cell>
          <cell r="U56">
            <v>3832.161150371341</v>
          </cell>
          <cell r="V56">
            <v>71.0295835571419</v>
          </cell>
          <cell r="X56">
            <v>1229.9336412334435</v>
          </cell>
          <cell r="Y56">
            <v>1773.946109287128</v>
          </cell>
          <cell r="Z56">
            <v>-544.0124680536844</v>
          </cell>
          <cell r="AB56">
            <v>1205.7905788870455</v>
          </cell>
          <cell r="AC56">
            <v>1459.2012728087388</v>
          </cell>
          <cell r="AD56">
            <v>-253.41069392169334</v>
          </cell>
        </row>
        <row r="57">
          <cell r="E57" t="str">
            <v>Pasivos</v>
          </cell>
          <cell r="H57">
            <v>101.03301564000002</v>
          </cell>
          <cell r="I57">
            <v>115.77716251000001</v>
          </cell>
          <cell r="J57">
            <v>-14.744146869999994</v>
          </cell>
          <cell r="L57">
            <v>144.51681548</v>
          </cell>
          <cell r="M57">
            <v>136.91558926</v>
          </cell>
          <cell r="N57">
            <v>7.601226220000001</v>
          </cell>
          <cell r="P57">
            <v>326.82443586000005</v>
          </cell>
          <cell r="Q57">
            <v>180.51658824999993</v>
          </cell>
          <cell r="R57">
            <v>146.30784761000012</v>
          </cell>
          <cell r="T57">
            <v>572.3742669800001</v>
          </cell>
          <cell r="U57">
            <v>433.2093400199999</v>
          </cell>
          <cell r="V57">
            <v>139.16492696000023</v>
          </cell>
          <cell r="X57">
            <v>236.01041057999996</v>
          </cell>
          <cell r="Y57">
            <v>123.84099323999999</v>
          </cell>
          <cell r="Z57">
            <v>112.16941733999997</v>
          </cell>
          <cell r="AB57">
            <v>182.29546194</v>
          </cell>
          <cell r="AC57">
            <v>181.57721242</v>
          </cell>
          <cell r="AD57">
            <v>0.7182495200000005</v>
          </cell>
        </row>
        <row r="58">
          <cell r="D58" t="str">
            <v> Instrumentos financieros derivados</v>
          </cell>
          <cell r="H58">
            <v>122.1360771991979</v>
          </cell>
          <cell r="I58">
            <v>164.7534580692929</v>
          </cell>
          <cell r="J58">
            <v>-42.61738087009499</v>
          </cell>
          <cell r="L58">
            <v>60.430242888446095</v>
          </cell>
          <cell r="M58">
            <v>101.02556191053709</v>
          </cell>
          <cell r="N58">
            <v>-40.595319022091</v>
          </cell>
          <cell r="P58">
            <v>196.1283497402702</v>
          </cell>
          <cell r="Q58">
            <v>189.52340539471737</v>
          </cell>
          <cell r="R58">
            <v>6.604944345552838</v>
          </cell>
          <cell r="T58">
            <v>378.6946698279142</v>
          </cell>
          <cell r="U58">
            <v>455.30242537454734</v>
          </cell>
          <cell r="V58">
            <v>-76.60775554663314</v>
          </cell>
          <cell r="X58">
            <v>111.36886506692913</v>
          </cell>
          <cell r="Y58">
            <v>114.91078069027613</v>
          </cell>
          <cell r="Z58">
            <v>-3.541915623346995</v>
          </cell>
          <cell r="AB58">
            <v>50.7810164303354</v>
          </cell>
          <cell r="AC58">
            <v>85.32750066035004</v>
          </cell>
          <cell r="AD58">
            <v>-34.54648423001464</v>
          </cell>
        </row>
        <row r="59">
          <cell r="E59" t="str">
            <v>Activos </v>
          </cell>
          <cell r="H59">
            <v>106.99353458919789</v>
          </cell>
          <cell r="I59">
            <v>18.18934323</v>
          </cell>
          <cell r="J59">
            <v>88.80419135919789</v>
          </cell>
          <cell r="L59">
            <v>56.183164238446096</v>
          </cell>
          <cell r="M59">
            <v>7.595509370000001</v>
          </cell>
          <cell r="N59">
            <v>48.587654868446094</v>
          </cell>
          <cell r="P59">
            <v>157.37375944027022</v>
          </cell>
          <cell r="Q59">
            <v>18.90228909</v>
          </cell>
          <cell r="R59">
            <v>138.4714703502702</v>
          </cell>
          <cell r="T59">
            <v>320.5504582679142</v>
          </cell>
          <cell r="U59">
            <v>44.687141690000004</v>
          </cell>
          <cell r="V59">
            <v>275.86331657791425</v>
          </cell>
          <cell r="X59">
            <v>105.11319155692914</v>
          </cell>
          <cell r="Y59">
            <v>25.654823320000002</v>
          </cell>
          <cell r="Z59">
            <v>79.45836823692913</v>
          </cell>
          <cell r="AB59">
            <v>44.4069544503354</v>
          </cell>
          <cell r="AC59">
            <v>16.187341500000002</v>
          </cell>
          <cell r="AD59">
            <v>28.219612950335396</v>
          </cell>
        </row>
        <row r="60">
          <cell r="E60" t="str">
            <v>Pasivos</v>
          </cell>
          <cell r="H60">
            <v>15.14254261</v>
          </cell>
          <cell r="I60">
            <v>146.5641148392929</v>
          </cell>
          <cell r="J60">
            <v>-131.4215722292929</v>
          </cell>
          <cell r="L60">
            <v>4.247078650000001</v>
          </cell>
          <cell r="M60">
            <v>93.43005254053709</v>
          </cell>
          <cell r="N60">
            <v>-89.18297389053708</v>
          </cell>
          <cell r="P60">
            <v>38.754590300000004</v>
          </cell>
          <cell r="Q60">
            <v>170.62111630471736</v>
          </cell>
          <cell r="R60">
            <v>-131.86652600471734</v>
          </cell>
          <cell r="T60">
            <v>58.14421156</v>
          </cell>
          <cell r="U60">
            <v>410.61528368454736</v>
          </cell>
          <cell r="V60">
            <v>-352.4710721245474</v>
          </cell>
          <cell r="X60">
            <v>6.25567351</v>
          </cell>
          <cell r="Y60">
            <v>89.25595737027612</v>
          </cell>
          <cell r="Z60">
            <v>-83.00028386027613</v>
          </cell>
          <cell r="AB60">
            <v>6.374061980000002</v>
          </cell>
          <cell r="AC60">
            <v>69.14015916035004</v>
          </cell>
          <cell r="AD60">
            <v>-62.76609718035004</v>
          </cell>
        </row>
        <row r="61">
          <cell r="D61" t="str">
            <v>Otra inversión (1)</v>
          </cell>
          <cell r="H61">
            <v>536.2057445008326</v>
          </cell>
          <cell r="I61">
            <v>1932.4256817099244</v>
          </cell>
          <cell r="J61">
            <v>-1396.2199372090918</v>
          </cell>
          <cell r="L61">
            <v>670.0155150015389</v>
          </cell>
          <cell r="M61">
            <v>994.2288714783479</v>
          </cell>
          <cell r="N61">
            <v>-324.21335647680894</v>
          </cell>
          <cell r="P61">
            <v>1758.9275163573566</v>
          </cell>
          <cell r="Q61">
            <v>1980.2165189777215</v>
          </cell>
          <cell r="R61">
            <v>-221.28900262036495</v>
          </cell>
          <cell r="T61">
            <v>2965.148775859728</v>
          </cell>
          <cell r="U61">
            <v>4906.871072165994</v>
          </cell>
          <cell r="V61">
            <v>-1941.7222963062654</v>
          </cell>
          <cell r="X61">
            <v>1517.9098333333332</v>
          </cell>
          <cell r="Y61">
            <v>837.3800635937222</v>
          </cell>
          <cell r="Z61">
            <v>680.529769739611</v>
          </cell>
          <cell r="AB61">
            <v>1613.5374333333348</v>
          </cell>
          <cell r="AC61">
            <v>609.1570758623993</v>
          </cell>
          <cell r="AD61">
            <v>1004.3803574709355</v>
          </cell>
        </row>
        <row r="62">
          <cell r="E62" t="str">
            <v>Activos </v>
          </cell>
          <cell r="H62">
            <v>249.66183333333342</v>
          </cell>
          <cell r="I62">
            <v>810.0161020092796</v>
          </cell>
          <cell r="J62">
            <v>-560.3542686759462</v>
          </cell>
          <cell r="L62">
            <v>109.05583333333331</v>
          </cell>
          <cell r="M62">
            <v>559.0859338492434</v>
          </cell>
          <cell r="N62">
            <v>-450.03010051591</v>
          </cell>
          <cell r="P62">
            <v>214.7429097655538</v>
          </cell>
          <cell r="Q62">
            <v>1396.3649000000007</v>
          </cell>
          <cell r="R62">
            <v>-1181.621990234447</v>
          </cell>
          <cell r="T62">
            <v>573.4605764322205</v>
          </cell>
          <cell r="U62">
            <v>2765.466935858524</v>
          </cell>
          <cell r="V62">
            <v>-2192.0063594263033</v>
          </cell>
          <cell r="X62">
            <v>357.25983333333323</v>
          </cell>
          <cell r="Y62">
            <v>247.19392653827012</v>
          </cell>
          <cell r="Z62">
            <v>110.06590679506311</v>
          </cell>
          <cell r="AB62">
            <v>288.90783333333377</v>
          </cell>
          <cell r="AC62">
            <v>174.2928171820639</v>
          </cell>
          <cell r="AD62">
            <v>114.61501615126986</v>
          </cell>
        </row>
        <row r="63">
          <cell r="F63" t="str">
            <v>Créditos comerciales</v>
          </cell>
          <cell r="H63">
            <v>0</v>
          </cell>
          <cell r="I63">
            <v>175.67927760722887</v>
          </cell>
          <cell r="J63">
            <v>-175.67927760722887</v>
          </cell>
          <cell r="L63">
            <v>39</v>
          </cell>
          <cell r="M63">
            <v>171.91110051591022</v>
          </cell>
          <cell r="N63">
            <v>-132.91110051591022</v>
          </cell>
          <cell r="P63">
            <v>206.50090976555384</v>
          </cell>
          <cell r="Q63">
            <v>116.87800000000004</v>
          </cell>
          <cell r="R63">
            <v>89.6229097655538</v>
          </cell>
          <cell r="T63">
            <v>245.50090976555384</v>
          </cell>
          <cell r="U63">
            <v>464.46837812313913</v>
          </cell>
          <cell r="V63">
            <v>-218.9674683575853</v>
          </cell>
          <cell r="X63">
            <v>0</v>
          </cell>
          <cell r="Y63">
            <v>176.1570932049368</v>
          </cell>
          <cell r="Z63">
            <v>-176.1570932049368</v>
          </cell>
          <cell r="AB63">
            <v>0</v>
          </cell>
          <cell r="AC63">
            <v>172.7056838487306</v>
          </cell>
          <cell r="AD63">
            <v>-172.7056838487306</v>
          </cell>
        </row>
        <row r="64">
          <cell r="F64" t="str">
            <v>Préstamos</v>
          </cell>
          <cell r="H64">
            <v>2.9960000000000377</v>
          </cell>
          <cell r="I64">
            <v>0.02</v>
          </cell>
          <cell r="J64">
            <v>2.9760000000000377</v>
          </cell>
          <cell r="L64">
            <v>0</v>
          </cell>
          <cell r="M64">
            <v>27.895999999999987</v>
          </cell>
          <cell r="N64">
            <v>-27.895999999999987</v>
          </cell>
          <cell r="P64">
            <v>8.241999999999962</v>
          </cell>
          <cell r="Q64">
            <v>0.0129</v>
          </cell>
          <cell r="R64">
            <v>8.229099999999962</v>
          </cell>
          <cell r="T64">
            <v>11.238</v>
          </cell>
          <cell r="U64">
            <v>27.928899999999985</v>
          </cell>
          <cell r="V64">
            <v>-16.690899999999985</v>
          </cell>
          <cell r="X64">
            <v>0</v>
          </cell>
          <cell r="Y64">
            <v>14.478999999999957</v>
          </cell>
          <cell r="Z64">
            <v>-14.478999999999957</v>
          </cell>
          <cell r="AB64">
            <v>43.66299999999998</v>
          </cell>
          <cell r="AC64">
            <v>0.0313</v>
          </cell>
          <cell r="AD64">
            <v>43.63169999999998</v>
          </cell>
        </row>
        <row r="65">
          <cell r="F65" t="str">
            <v>Moneda y depósitos</v>
          </cell>
          <cell r="H65">
            <v>246.66583333333338</v>
          </cell>
          <cell r="I65">
            <v>634.3168244020508</v>
          </cell>
          <cell r="J65">
            <v>-387.6509910687174</v>
          </cell>
          <cell r="L65">
            <v>70.05583333333331</v>
          </cell>
          <cell r="M65">
            <v>359.2788333333332</v>
          </cell>
          <cell r="N65">
            <v>-289.22299999999984</v>
          </cell>
          <cell r="P65">
            <v>0</v>
          </cell>
          <cell r="Q65">
            <v>1279.4740000000006</v>
          </cell>
          <cell r="R65">
            <v>-1279.4740000000006</v>
          </cell>
          <cell r="T65">
            <v>316.7216666666667</v>
          </cell>
          <cell r="U65">
            <v>2273.0696577353847</v>
          </cell>
          <cell r="V65">
            <v>-1956.3479910687179</v>
          </cell>
          <cell r="X65">
            <v>357.25983333333323</v>
          </cell>
          <cell r="Y65">
            <v>56.55783333333334</v>
          </cell>
          <cell r="Z65">
            <v>300.7019999999999</v>
          </cell>
          <cell r="AB65">
            <v>245.24483333333376</v>
          </cell>
          <cell r="AC65">
            <v>1.5558333333333334</v>
          </cell>
          <cell r="AD65">
            <v>243.68900000000042</v>
          </cell>
        </row>
        <row r="66">
          <cell r="F66" t="str">
            <v>Otros activos</v>
          </cell>
          <cell r="H66">
            <v>0</v>
          </cell>
          <cell r="I66">
            <v>0</v>
          </cell>
          <cell r="J66">
            <v>0</v>
          </cell>
          <cell r="L66">
            <v>0</v>
          </cell>
          <cell r="M66">
            <v>0</v>
          </cell>
          <cell r="N66">
            <v>0</v>
          </cell>
          <cell r="P66">
            <v>0</v>
          </cell>
          <cell r="Q66">
            <v>0</v>
          </cell>
          <cell r="R66">
            <v>0</v>
          </cell>
          <cell r="T66">
            <v>0</v>
          </cell>
          <cell r="U66">
            <v>0</v>
          </cell>
          <cell r="V66">
            <v>0</v>
          </cell>
          <cell r="X66">
            <v>0</v>
          </cell>
          <cell r="Y66">
            <v>0</v>
          </cell>
          <cell r="Z66">
            <v>0</v>
          </cell>
          <cell r="AB66">
            <v>0</v>
          </cell>
          <cell r="AC66">
            <v>0</v>
          </cell>
          <cell r="AD66">
            <v>0</v>
          </cell>
        </row>
        <row r="67">
          <cell r="E67" t="str">
            <v>Pasivos</v>
          </cell>
          <cell r="H67">
            <v>286.5439111674991</v>
          </cell>
          <cell r="I67">
            <v>1122.4095797006448</v>
          </cell>
          <cell r="J67">
            <v>-835.8656685331457</v>
          </cell>
          <cell r="L67">
            <v>560.9596816682056</v>
          </cell>
          <cell r="M67">
            <v>435.14293762910444</v>
          </cell>
          <cell r="N67">
            <v>125.81674403910114</v>
          </cell>
          <cell r="P67">
            <v>1544.1846065918028</v>
          </cell>
          <cell r="Q67">
            <v>583.8516189777208</v>
          </cell>
          <cell r="R67">
            <v>960.332987614082</v>
          </cell>
          <cell r="T67">
            <v>2391.6881994275077</v>
          </cell>
          <cell r="U67">
            <v>2141.4041363074693</v>
          </cell>
          <cell r="V67">
            <v>250.28406312003835</v>
          </cell>
        </row>
        <row r="68">
          <cell r="F68" t="str">
            <v>Créditos comerciales</v>
          </cell>
          <cell r="H68">
            <v>53.15852607488243</v>
          </cell>
          <cell r="I68">
            <v>587.1398963071584</v>
          </cell>
          <cell r="J68">
            <v>-533.981370232276</v>
          </cell>
          <cell r="L68">
            <v>33.441809567476774</v>
          </cell>
          <cell r="M68">
            <v>198.22144638692137</v>
          </cell>
          <cell r="N68">
            <v>-164.7796368194446</v>
          </cell>
          <cell r="P68">
            <v>207.5986065918029</v>
          </cell>
          <cell r="Q68">
            <v>34.11537971009567</v>
          </cell>
          <cell r="R68">
            <v>173.48322688170725</v>
          </cell>
          <cell r="T68">
            <v>294.19894223416213</v>
          </cell>
          <cell r="U68">
            <v>819.4767224041755</v>
          </cell>
          <cell r="V68">
            <v>-525.2777801700133</v>
          </cell>
        </row>
        <row r="69">
          <cell r="F69" t="str">
            <v>Préstamos</v>
          </cell>
          <cell r="H69">
            <v>233.3853850926167</v>
          </cell>
          <cell r="I69">
            <v>487.6696833934862</v>
          </cell>
          <cell r="J69">
            <v>-254.2842983008695</v>
          </cell>
          <cell r="L69">
            <v>516.6178721007288</v>
          </cell>
          <cell r="M69">
            <v>236.92149124218307</v>
          </cell>
          <cell r="N69">
            <v>279.6963808585458</v>
          </cell>
          <cell r="P69">
            <v>1332.5859999999998</v>
          </cell>
          <cell r="Q69">
            <v>533.1362392676251</v>
          </cell>
          <cell r="R69">
            <v>799.4497607323747</v>
          </cell>
          <cell r="T69">
            <v>2082.5892571933455</v>
          </cell>
          <cell r="U69">
            <v>1257.7274139032943</v>
          </cell>
          <cell r="V69">
            <v>824.8618432900512</v>
          </cell>
          <cell r="X69">
            <v>946.2599999999999</v>
          </cell>
          <cell r="Y69">
            <v>442.55497361519474</v>
          </cell>
          <cell r="Z69">
            <v>503.70502638480514</v>
          </cell>
          <cell r="AB69">
            <v>1052.228</v>
          </cell>
        </row>
        <row r="70">
          <cell r="F70" t="str">
            <v>Moneda y depósitos</v>
          </cell>
          <cell r="H70">
            <v>0</v>
          </cell>
          <cell r="I70">
            <v>35.9</v>
          </cell>
          <cell r="J70">
            <v>-35.9</v>
          </cell>
          <cell r="L70">
            <v>10.6</v>
          </cell>
          <cell r="M70">
            <v>0</v>
          </cell>
          <cell r="N70">
            <v>10.6</v>
          </cell>
          <cell r="P70">
            <v>0</v>
          </cell>
          <cell r="Q70">
            <v>16.6</v>
          </cell>
          <cell r="R70">
            <v>-16.6</v>
          </cell>
          <cell r="T70">
            <v>10.6</v>
          </cell>
          <cell r="U70">
            <v>52.5</v>
          </cell>
          <cell r="V70">
            <v>-41.9</v>
          </cell>
          <cell r="X70">
            <v>6.9</v>
          </cell>
          <cell r="Y70">
            <v>0</v>
          </cell>
          <cell r="Z70">
            <v>6.9</v>
          </cell>
          <cell r="AB70">
            <v>44.3</v>
          </cell>
        </row>
        <row r="71">
          <cell r="F71" t="str">
            <v>Otros pasivos</v>
          </cell>
          <cell r="H71">
            <v>0</v>
          </cell>
          <cell r="I71">
            <v>11.7</v>
          </cell>
          <cell r="J71">
            <v>-11.7</v>
          </cell>
          <cell r="L71">
            <v>0.3000000000000007</v>
          </cell>
          <cell r="M71">
            <v>0</v>
          </cell>
          <cell r="N71">
            <v>0.3000000000000007</v>
          </cell>
          <cell r="P71">
            <v>4</v>
          </cell>
          <cell r="Q71">
            <v>0</v>
          </cell>
          <cell r="R71">
            <v>4</v>
          </cell>
          <cell r="T71">
            <v>4.300000000000001</v>
          </cell>
          <cell r="U71">
            <v>11.7</v>
          </cell>
          <cell r="V71">
            <v>-7.399999999999999</v>
          </cell>
          <cell r="X71">
            <v>4.8</v>
          </cell>
          <cell r="Y71">
            <v>0</v>
          </cell>
          <cell r="Z71">
            <v>4.8</v>
          </cell>
          <cell r="AB71">
            <v>0</v>
          </cell>
        </row>
        <row r="72">
          <cell r="D72" t="str">
            <v>Activos de reserva</v>
          </cell>
          <cell r="H72">
            <v>357.1</v>
          </cell>
          <cell r="I72">
            <v>92.1</v>
          </cell>
          <cell r="J72">
            <v>265</v>
          </cell>
          <cell r="L72">
            <v>170.1</v>
          </cell>
          <cell r="M72">
            <v>1</v>
          </cell>
          <cell r="N72">
            <v>169.1</v>
          </cell>
          <cell r="P72">
            <v>477.40000000000003</v>
          </cell>
          <cell r="Q72">
            <v>536.3</v>
          </cell>
          <cell r="R72">
            <v>-58.89999999999992</v>
          </cell>
          <cell r="T72">
            <v>1004.6000000000001</v>
          </cell>
          <cell r="U72">
            <v>629.4</v>
          </cell>
          <cell r="V72">
            <v>375.20000000000016</v>
          </cell>
          <cell r="X72">
            <v>18.6</v>
          </cell>
          <cell r="Y72">
            <v>1600.6</v>
          </cell>
          <cell r="Z72">
            <v>-1582</v>
          </cell>
          <cell r="AB72">
            <v>30.5</v>
          </cell>
        </row>
        <row r="74">
          <cell r="A74" t="str">
            <v>3. ERRORES Y OMISIONES</v>
          </cell>
          <cell r="J74">
            <v>316.1267961143999</v>
          </cell>
          <cell r="N74">
            <v>-46.282986951903695</v>
          </cell>
          <cell r="R74">
            <v>-44.24255888513653</v>
          </cell>
          <cell r="V74">
            <v>225.60125027735558</v>
          </cell>
          <cell r="Z74">
            <v>188.66361408718376</v>
          </cell>
        </row>
        <row r="76">
          <cell r="A76" t="str">
            <v>MEMORANDUM</v>
          </cell>
        </row>
        <row r="77">
          <cell r="A77" t="str">
            <v>SALDO DE BALANZA DE PAGOS</v>
          </cell>
          <cell r="J77">
            <v>-265</v>
          </cell>
          <cell r="N77">
            <v>-169.1</v>
          </cell>
          <cell r="R77">
            <v>58.89999999999992</v>
          </cell>
          <cell r="V77">
            <v>-375.20000000000016</v>
          </cell>
          <cell r="Z77">
            <v>1582</v>
          </cell>
        </row>
        <row r="78">
          <cell r="A78" t="str">
            <v>CUENTA FINANCIERA EXCLUYENDO ACTIVOS DE RESERVA</v>
          </cell>
          <cell r="H78">
            <v>3407.97358387207</v>
          </cell>
          <cell r="I78">
            <v>4115.498378088764</v>
          </cell>
          <cell r="J78">
            <v>-707.5247942166943</v>
          </cell>
          <cell r="L78">
            <v>2586.953661693136</v>
          </cell>
          <cell r="M78">
            <v>2675.662298640191</v>
          </cell>
          <cell r="N78">
            <v>-88.70863694705486</v>
          </cell>
          <cell r="P78">
            <v>4352.67014914264</v>
          </cell>
          <cell r="Q78">
            <v>4743.90086080816</v>
          </cell>
          <cell r="R78">
            <v>-391.2307116655202</v>
          </cell>
          <cell r="T78">
            <v>10347.597394707847</v>
          </cell>
          <cell r="U78">
            <v>11535.061537537116</v>
          </cell>
          <cell r="V78">
            <v>-1187.464142829269</v>
          </cell>
          <cell r="X78">
            <v>4169.2609786350795</v>
          </cell>
          <cell r="Y78">
            <v>3100.949793912871</v>
          </cell>
          <cell r="Z78">
            <v>1068.3111847222085</v>
          </cell>
          <cell r="AB78">
            <v>4081.783655483796</v>
          </cell>
        </row>
        <row r="80">
          <cell r="H80" t="str">
            <v>CREDITO</v>
          </cell>
          <cell r="I80" t="str">
            <v>DEBITO</v>
          </cell>
          <cell r="J80" t="str">
            <v>SALDO</v>
          </cell>
          <cell r="L80" t="str">
            <v>CREDITO</v>
          </cell>
          <cell r="M80" t="str">
            <v>DEBITO</v>
          </cell>
          <cell r="N80" t="str">
            <v>SALDO</v>
          </cell>
          <cell r="P80" t="str">
            <v>CREDITO</v>
          </cell>
          <cell r="Q80" t="str">
            <v>DEBITO</v>
          </cell>
          <cell r="R80" t="str">
            <v>SALDO</v>
          </cell>
          <cell r="T80" t="str">
            <v>CREDITO</v>
          </cell>
          <cell r="U80" t="str">
            <v>DEBITO</v>
          </cell>
          <cell r="V80" t="str">
            <v>SALDO</v>
          </cell>
          <cell r="X80" t="str">
            <v>CREDITO</v>
          </cell>
          <cell r="Y80" t="str">
            <v>DEBITO</v>
          </cell>
          <cell r="Z80" t="str">
            <v>SALDO</v>
          </cell>
          <cell r="AB80" t="str">
            <v>CREDITO</v>
          </cell>
        </row>
        <row r="81">
          <cell r="A81" t="str">
            <v>(1) Activos de corto plazo</v>
          </cell>
          <cell r="H81">
            <v>249.50083333333342</v>
          </cell>
          <cell r="I81">
            <v>810.0161020092796</v>
          </cell>
          <cell r="J81">
            <v>-560.5152686759462</v>
          </cell>
          <cell r="L81">
            <v>109.05583333333331</v>
          </cell>
          <cell r="M81">
            <v>537.7689338492435</v>
          </cell>
          <cell r="N81">
            <v>-428.7131005159101</v>
          </cell>
          <cell r="P81">
            <v>212.88890976555382</v>
          </cell>
          <cell r="Q81">
            <v>1396.3649000000007</v>
          </cell>
          <cell r="R81">
            <v>-1183.475990234447</v>
          </cell>
          <cell r="T81">
            <v>571.4455764322206</v>
          </cell>
          <cell r="U81">
            <v>2744.149935858524</v>
          </cell>
          <cell r="V81">
            <v>-2172.704359426303</v>
          </cell>
          <cell r="X81">
            <v>357.25983333333323</v>
          </cell>
          <cell r="Y81">
            <v>240.76892653827014</v>
          </cell>
          <cell r="Z81">
            <v>116.4909067950631</v>
          </cell>
          <cell r="AB81">
            <v>273.13683333333375</v>
          </cell>
        </row>
        <row r="82">
          <cell r="C82" t="str">
            <v>Créditos comerciales</v>
          </cell>
          <cell r="H82">
            <v>0</v>
          </cell>
          <cell r="I82">
            <v>175.67927760722887</v>
          </cell>
          <cell r="J82">
            <v>-175.67927760722887</v>
          </cell>
          <cell r="L82">
            <v>39</v>
          </cell>
          <cell r="M82">
            <v>171.91110051591022</v>
          </cell>
          <cell r="N82">
            <v>-132.91110051591022</v>
          </cell>
          <cell r="P82">
            <v>206.50090976555384</v>
          </cell>
          <cell r="Q82">
            <v>116.87800000000004</v>
          </cell>
          <cell r="R82">
            <v>89.6229097655538</v>
          </cell>
          <cell r="T82">
            <v>245.50090976555384</v>
          </cell>
          <cell r="U82">
            <v>464.46837812313913</v>
          </cell>
          <cell r="V82">
            <v>-218.9674683575853</v>
          </cell>
          <cell r="X82">
            <v>0</v>
          </cell>
          <cell r="Y82">
            <v>176.1570932049368</v>
          </cell>
          <cell r="Z82">
            <v>-176.1570932049368</v>
          </cell>
          <cell r="AB82">
            <v>0</v>
          </cell>
        </row>
        <row r="83">
          <cell r="C83" t="str">
            <v>Préstamos</v>
          </cell>
          <cell r="H83">
            <v>2.8350000000000364</v>
          </cell>
          <cell r="I83">
            <v>0.02</v>
          </cell>
          <cell r="J83">
            <v>2.8150000000000364</v>
          </cell>
          <cell r="L83">
            <v>0</v>
          </cell>
          <cell r="M83">
            <v>6.579000000000008</v>
          </cell>
          <cell r="N83">
            <v>-6.579000000000008</v>
          </cell>
          <cell r="P83">
            <v>6.387999999999977</v>
          </cell>
          <cell r="Q83">
            <v>0.0129</v>
          </cell>
          <cell r="R83">
            <v>6.375099999999977</v>
          </cell>
          <cell r="T83">
            <v>9.223000000000013</v>
          </cell>
          <cell r="U83">
            <v>6.611900000000007</v>
          </cell>
          <cell r="V83">
            <v>2.6111000000000057</v>
          </cell>
          <cell r="X83">
            <v>0</v>
          </cell>
          <cell r="Y83">
            <v>8.053999999999974</v>
          </cell>
          <cell r="Z83">
            <v>-8.053999999999974</v>
          </cell>
          <cell r="AB83">
            <v>27.891999999999996</v>
          </cell>
        </row>
        <row r="84">
          <cell r="C84" t="str">
            <v>Moneda y depósitos</v>
          </cell>
          <cell r="H84">
            <v>246.66583333333338</v>
          </cell>
          <cell r="I84">
            <v>634.3168244020508</v>
          </cell>
          <cell r="J84">
            <v>-387.6509910687174</v>
          </cell>
          <cell r="L84">
            <v>70.05583333333331</v>
          </cell>
          <cell r="M84">
            <v>359.2788333333332</v>
          </cell>
          <cell r="N84">
            <v>-289.22299999999984</v>
          </cell>
          <cell r="P84">
            <v>0</v>
          </cell>
          <cell r="Q84">
            <v>1279.4740000000006</v>
          </cell>
          <cell r="R84">
            <v>-1279.4740000000006</v>
          </cell>
          <cell r="T84">
            <v>316.7216666666667</v>
          </cell>
          <cell r="U84">
            <v>2273.0696577353847</v>
          </cell>
          <cell r="V84">
            <v>-1956.3479910687179</v>
          </cell>
          <cell r="X84">
            <v>357.25983333333323</v>
          </cell>
          <cell r="Y84">
            <v>56.55783333333334</v>
          </cell>
          <cell r="Z84">
            <v>300.7019999999999</v>
          </cell>
          <cell r="AB84">
            <v>245.24483333333376</v>
          </cell>
        </row>
        <row r="85">
          <cell r="C85" t="str">
            <v>Otros activos</v>
          </cell>
          <cell r="H85">
            <v>0</v>
          </cell>
          <cell r="I85">
            <v>0</v>
          </cell>
          <cell r="J85">
            <v>0</v>
          </cell>
          <cell r="L85">
            <v>0</v>
          </cell>
          <cell r="M85">
            <v>0</v>
          </cell>
          <cell r="N85">
            <v>0</v>
          </cell>
          <cell r="P85">
            <v>0</v>
          </cell>
          <cell r="Q85">
            <v>0</v>
          </cell>
          <cell r="R85">
            <v>0</v>
          </cell>
          <cell r="T85">
            <v>0</v>
          </cell>
          <cell r="U85">
            <v>0</v>
          </cell>
          <cell r="V85">
            <v>0</v>
          </cell>
          <cell r="X85">
            <v>0</v>
          </cell>
          <cell r="Y85">
            <v>0</v>
          </cell>
          <cell r="Z85">
            <v>0</v>
          </cell>
          <cell r="AB85">
            <v>0</v>
          </cell>
        </row>
        <row r="86">
          <cell r="B86" t="str">
            <v>Pasivos de corto plazo</v>
          </cell>
          <cell r="H86">
            <v>21.9</v>
          </cell>
          <cell r="I86">
            <v>792.3710576381602</v>
          </cell>
          <cell r="J86">
            <v>-770.4710576381602</v>
          </cell>
          <cell r="L86">
            <v>298.3</v>
          </cell>
          <cell r="M86">
            <v>183.4727671599996</v>
          </cell>
          <cell r="N86">
            <v>114.82723284000042</v>
          </cell>
          <cell r="P86">
            <v>734.9591780039989</v>
          </cell>
          <cell r="Q86">
            <v>64.80000000000003</v>
          </cell>
          <cell r="R86">
            <v>670.1591780039988</v>
          </cell>
          <cell r="T86">
            <v>1055.159178003999</v>
          </cell>
          <cell r="U86">
            <v>1040.6438247981598</v>
          </cell>
          <cell r="V86">
            <v>14.51535320583912</v>
          </cell>
          <cell r="X86">
            <v>387.3</v>
          </cell>
          <cell r="Y86">
            <v>478.29999999999967</v>
          </cell>
          <cell r="Z86">
            <v>-90.99999999999966</v>
          </cell>
          <cell r="AB86">
            <v>522.6016000000008</v>
          </cell>
        </row>
        <row r="87">
          <cell r="C87" t="str">
            <v>Créditos comerciales</v>
          </cell>
          <cell r="H87">
            <v>17.9</v>
          </cell>
          <cell r="I87">
            <v>497.17105763816016</v>
          </cell>
          <cell r="J87">
            <v>-479.2710576381602</v>
          </cell>
          <cell r="L87">
            <v>27.9</v>
          </cell>
          <cell r="M87">
            <v>157.7727671599996</v>
          </cell>
          <cell r="N87">
            <v>-129.8727671599996</v>
          </cell>
          <cell r="P87">
            <v>205.0591780039991</v>
          </cell>
          <cell r="Q87">
            <v>0</v>
          </cell>
          <cell r="R87">
            <v>205.0591780039991</v>
          </cell>
          <cell r="T87">
            <v>250.8591780039991</v>
          </cell>
          <cell r="U87">
            <v>654.9438247981598</v>
          </cell>
          <cell r="V87">
            <v>-404.0846467941607</v>
          </cell>
          <cell r="X87">
            <v>195.4</v>
          </cell>
          <cell r="Y87">
            <v>138.5</v>
          </cell>
          <cell r="Z87">
            <v>56.900000000000006</v>
          </cell>
          <cell r="AB87">
            <v>223.6016000000008</v>
          </cell>
        </row>
        <row r="88">
          <cell r="C88" t="str">
            <v>Préstamos</v>
          </cell>
          <cell r="H88">
            <v>4</v>
          </cell>
          <cell r="I88">
            <v>247.60000000000002</v>
          </cell>
          <cell r="J88">
            <v>-243.60000000000002</v>
          </cell>
          <cell r="L88">
            <v>259.5</v>
          </cell>
          <cell r="M88">
            <v>25.7</v>
          </cell>
          <cell r="N88">
            <v>233.8</v>
          </cell>
          <cell r="P88">
            <v>525.8999999999997</v>
          </cell>
          <cell r="Q88">
            <v>48.200000000000024</v>
          </cell>
          <cell r="R88">
            <v>477.6999999999997</v>
          </cell>
          <cell r="T88">
            <v>789.3999999999997</v>
          </cell>
          <cell r="U88">
            <v>321.50000000000006</v>
          </cell>
          <cell r="V88">
            <v>467.8999999999997</v>
          </cell>
          <cell r="X88">
            <v>180.2</v>
          </cell>
          <cell r="Y88">
            <v>339.79999999999967</v>
          </cell>
          <cell r="Z88">
            <v>-159.59999999999968</v>
          </cell>
          <cell r="AB88">
            <v>254.7</v>
          </cell>
        </row>
        <row r="89">
          <cell r="C89" t="str">
            <v>Moneda y depósitos</v>
          </cell>
          <cell r="H89">
            <v>0</v>
          </cell>
          <cell r="I89">
            <v>35.9</v>
          </cell>
          <cell r="J89">
            <v>-35.9</v>
          </cell>
          <cell r="L89">
            <v>10.6</v>
          </cell>
          <cell r="M89">
            <v>0</v>
          </cell>
          <cell r="N89">
            <v>10.6</v>
          </cell>
          <cell r="P89">
            <v>0</v>
          </cell>
          <cell r="Q89">
            <v>16.6</v>
          </cell>
          <cell r="R89">
            <v>-16.6</v>
          </cell>
          <cell r="T89">
            <v>10.6</v>
          </cell>
          <cell r="U89">
            <v>52.5</v>
          </cell>
          <cell r="V89">
            <v>-41.9</v>
          </cell>
          <cell r="X89">
            <v>6.9</v>
          </cell>
          <cell r="Y89">
            <v>0</v>
          </cell>
          <cell r="Z89">
            <v>6.9</v>
          </cell>
          <cell r="AB89">
            <v>44.3</v>
          </cell>
        </row>
        <row r="90">
          <cell r="C90" t="str">
            <v>Otros pasivos</v>
          </cell>
          <cell r="H90">
            <v>0</v>
          </cell>
          <cell r="I90">
            <v>11.7</v>
          </cell>
          <cell r="J90">
            <v>-11.7</v>
          </cell>
          <cell r="L90">
            <v>0.3000000000000007</v>
          </cell>
          <cell r="M90">
            <v>0</v>
          </cell>
          <cell r="N90">
            <v>0.3000000000000007</v>
          </cell>
          <cell r="P90">
            <v>4</v>
          </cell>
          <cell r="Q90">
            <v>0</v>
          </cell>
          <cell r="R90">
            <v>4</v>
          </cell>
          <cell r="T90">
            <v>4.300000000000001</v>
          </cell>
          <cell r="U90">
            <v>11.7</v>
          </cell>
          <cell r="V90">
            <v>-7.399999999999999</v>
          </cell>
          <cell r="X90">
            <v>4.8</v>
          </cell>
          <cell r="Y90">
            <v>0</v>
          </cell>
          <cell r="Z90">
            <v>4.8</v>
          </cell>
          <cell r="AB90">
            <v>0</v>
          </cell>
        </row>
        <row r="92">
          <cell r="E92" t="str">
            <v>CONTROLES</v>
          </cell>
        </row>
        <row r="93">
          <cell r="F93" t="str">
            <v>Control</v>
          </cell>
          <cell r="H93">
            <v>0</v>
          </cell>
          <cell r="I93">
            <v>0</v>
          </cell>
          <cell r="J93">
            <v>0</v>
          </cell>
          <cell r="L93">
            <v>0</v>
          </cell>
          <cell r="M93">
            <v>0</v>
          </cell>
          <cell r="N93">
            <v>0</v>
          </cell>
          <cell r="P93">
            <v>0</v>
          </cell>
          <cell r="Q93">
            <v>0</v>
          </cell>
          <cell r="R93">
            <v>-6.252776074688882E-13</v>
          </cell>
          <cell r="T93">
            <v>0</v>
          </cell>
          <cell r="U93">
            <v>0</v>
          </cell>
          <cell r="V93">
            <v>0</v>
          </cell>
        </row>
        <row r="94">
          <cell r="E94" t="str">
            <v>CTA. CTE.</v>
          </cell>
          <cell r="J94">
            <v>-4.547473508864641E-13</v>
          </cell>
          <cell r="N94">
            <v>1.7053025658242404E-13</v>
          </cell>
          <cell r="R94">
            <v>-4.547473508864641E-13</v>
          </cell>
        </row>
        <row r="95">
          <cell r="F95" t="str">
            <v>Bienes</v>
          </cell>
        </row>
        <row r="96">
          <cell r="F96" t="str">
            <v>Servicios</v>
          </cell>
        </row>
        <row r="97">
          <cell r="F97" t="str">
            <v>Renta</v>
          </cell>
        </row>
        <row r="98">
          <cell r="F98" t="str">
            <v>Transferencias</v>
          </cell>
        </row>
        <row r="99">
          <cell r="E99" t="str">
            <v>CTA. CAPITAL Y FINANCIERA</v>
          </cell>
          <cell r="J99">
            <v>0</v>
          </cell>
          <cell r="N99">
            <v>1.8474111129762605E-13</v>
          </cell>
          <cell r="R99">
            <v>-1.1368683772161603E-12</v>
          </cell>
        </row>
        <row r="100">
          <cell r="F100" t="str">
            <v>Inversión Directa</v>
          </cell>
        </row>
        <row r="101">
          <cell r="F101" t="str">
            <v>Inversión de Cartera</v>
          </cell>
        </row>
        <row r="102">
          <cell r="F102" t="str">
            <v>Instrumentos Financieros Derivados</v>
          </cell>
        </row>
        <row r="103">
          <cell r="F103" t="str">
            <v>Otra Inversión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ágina 05"/>
      <sheetName val="páginas 06 y 07"/>
      <sheetName val="página 08"/>
      <sheetName val="Página 08A"/>
      <sheetName val="páginas 09 y 10"/>
      <sheetName val="#¡RE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_22_e1"/>
      <sheetName val="C_22_g1 "/>
      <sheetName val="C_22_i1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rie_BP_neta-1"/>
      <sheetName val="serie_BP_neta"/>
      <sheetName val="serie_BP_bruta"/>
      <sheetName val="serie_X_Bienes nva"/>
      <sheetName val="serie_cobre"/>
      <sheetName val="serie_M_Bienes"/>
      <sheetName val="serie_petr"/>
      <sheetName val="serie_var%exp_imp"/>
      <sheetName val="serie_servicios"/>
      <sheetName val="serie_renta"/>
      <sheetName val="series_trans._corr"/>
      <sheetName val="serie_cta_cap_fin"/>
      <sheetName val="serie_reservas"/>
      <sheetName val="PII"/>
      <sheetName val="serie_tasas"/>
      <sheetName val="serie_supuestos"/>
      <sheetName val="boletin23.03.08"/>
    </sheetNames>
    <sheetDataSet>
      <sheetData sheetId="2">
        <row r="1">
          <cell r="A1" t="str">
            <v>BALANZA DE PAGOS: SERIE BRUTA TRIMESTRAL 2005</v>
          </cell>
          <cell r="I1" t="str">
            <v>BALANZA DE PAGOS: SERIE BRUTA TRIMESTRAL 2007</v>
          </cell>
        </row>
        <row r="2">
          <cell r="A2" t="str">
            <v>(Millones de dólares)</v>
          </cell>
          <cell r="I2" t="str">
            <v>(Millones de dólares)</v>
          </cell>
        </row>
        <row r="5">
          <cell r="I5" t="str">
            <v>2 0 0 7</v>
          </cell>
        </row>
        <row r="6">
          <cell r="I6" t="str">
            <v>I. Trimestre</v>
          </cell>
          <cell r="M6" t="str">
            <v>II. Trimestre</v>
          </cell>
          <cell r="Q6" t="str">
            <v>III. Trimestre</v>
          </cell>
          <cell r="U6" t="str">
            <v>IV. Trimestre</v>
          </cell>
          <cell r="Y6" t="str">
            <v>AÑO 2007</v>
          </cell>
        </row>
        <row r="7">
          <cell r="A7" t="str">
            <v>ESPECIFICACIÓN</v>
          </cell>
        </row>
        <row r="10">
          <cell r="A10" t="str">
            <v>1. CUENTA CORRIENTE</v>
          </cell>
        </row>
        <row r="12">
          <cell r="B12" t="str">
            <v>A. BIENES Y SERVICIOS</v>
          </cell>
        </row>
        <row r="13">
          <cell r="C13" t="str">
            <v>a. Bienes</v>
          </cell>
        </row>
        <row r="14">
          <cell r="D14" t="str">
            <v> Mercancías Generales</v>
          </cell>
        </row>
        <row r="15">
          <cell r="F15" t="str">
            <v>Régimen general</v>
          </cell>
        </row>
        <row r="16">
          <cell r="F16" t="str">
            <v>Zona Franca</v>
          </cell>
        </row>
        <row r="17">
          <cell r="D17" t="str">
            <v> Reparaciones de bienes</v>
          </cell>
        </row>
        <row r="18">
          <cell r="D18" t="str">
            <v>Bienes adquiridos en puerto por medios de transporte</v>
          </cell>
        </row>
        <row r="19">
          <cell r="D19" t="str">
            <v>Oro no monetario</v>
          </cell>
        </row>
        <row r="21">
          <cell r="C21" t="str">
            <v>b. Servicios</v>
          </cell>
        </row>
        <row r="22">
          <cell r="D22" t="str">
            <v>Transportes</v>
          </cell>
        </row>
        <row r="23">
          <cell r="D23" t="str">
            <v>Viajes</v>
          </cell>
        </row>
        <row r="24">
          <cell r="D24" t="str">
            <v>Otros</v>
          </cell>
        </row>
        <row r="26">
          <cell r="B26" t="str">
            <v>B. RENTA</v>
          </cell>
        </row>
        <row r="27">
          <cell r="D27" t="str">
            <v> Remuneración de empleados</v>
          </cell>
        </row>
        <row r="28">
          <cell r="D28" t="str">
            <v>Renta de la inversión</v>
          </cell>
        </row>
        <row r="29">
          <cell r="E29" t="str">
            <v>Inversión directa</v>
          </cell>
        </row>
        <row r="30">
          <cell r="F30" t="str">
            <v>En el extranjero</v>
          </cell>
        </row>
        <row r="31">
          <cell r="F31" t="str">
            <v>En Chile</v>
          </cell>
        </row>
        <row r="32">
          <cell r="E32" t="str">
            <v>Inversión de cartera</v>
          </cell>
        </row>
        <row r="33">
          <cell r="F33" t="str">
            <v>Dividendos</v>
          </cell>
        </row>
        <row r="34">
          <cell r="F34" t="str">
            <v>Intereses</v>
          </cell>
        </row>
        <row r="35">
          <cell r="E35" t="str">
            <v>Otra inversión</v>
          </cell>
        </row>
        <row r="37">
          <cell r="B37" t="str">
            <v>C. TRANSFERENCIAS CORRIENTES</v>
          </cell>
        </row>
        <row r="39">
          <cell r="A39" t="str">
            <v>2. CUENTA DE CAPITAL Y FINACIERA</v>
          </cell>
        </row>
        <row r="41">
          <cell r="B41" t="str">
            <v>A. CUENTA DE CAPITAL</v>
          </cell>
        </row>
        <row r="42">
          <cell r="D42" t="str">
            <v>Transferencia de capital</v>
          </cell>
        </row>
        <row r="43">
          <cell r="D43" t="str">
            <v> Adquisición/enajenación de activos no financieros no producidos</v>
          </cell>
        </row>
        <row r="45">
          <cell r="B45" t="str">
            <v>B. CUENTA FINANCIERA</v>
          </cell>
        </row>
        <row r="46">
          <cell r="D46" t="str">
            <v>Inversión directa</v>
          </cell>
        </row>
        <row r="47">
          <cell r="E47" t="str">
            <v>En el extranjero</v>
          </cell>
        </row>
        <row r="48">
          <cell r="F48" t="str">
            <v>Acciones y otras participaciones de capital</v>
          </cell>
        </row>
        <row r="49">
          <cell r="F49" t="str">
            <v>Utilidades reinvertidas</v>
          </cell>
        </row>
        <row r="50">
          <cell r="F50" t="str">
            <v>Otro capital</v>
          </cell>
        </row>
        <row r="51">
          <cell r="E51" t="str">
            <v>En Chile</v>
          </cell>
        </row>
        <row r="52">
          <cell r="F52" t="str">
            <v>Acciones y otras participaciones de capital</v>
          </cell>
        </row>
        <row r="53">
          <cell r="F53" t="str">
            <v>Utilidades reinvertidas</v>
          </cell>
        </row>
        <row r="54">
          <cell r="F54" t="str">
            <v>Otro capital</v>
          </cell>
        </row>
        <row r="55">
          <cell r="D55" t="str">
            <v> Inversión de cartera</v>
          </cell>
        </row>
        <row r="56">
          <cell r="E56" t="str">
            <v>Activos </v>
          </cell>
        </row>
        <row r="57">
          <cell r="E57" t="str">
            <v>Pasivos</v>
          </cell>
        </row>
        <row r="58">
          <cell r="D58" t="str">
            <v> Instrumentos financieros derivados</v>
          </cell>
        </row>
        <row r="59">
          <cell r="E59" t="str">
            <v>Activos </v>
          </cell>
        </row>
        <row r="60">
          <cell r="E60" t="str">
            <v>Pasivos</v>
          </cell>
        </row>
        <row r="61">
          <cell r="D61" t="str">
            <v>Otra inversión (1)</v>
          </cell>
        </row>
        <row r="62">
          <cell r="E62" t="str">
            <v>Activos </v>
          </cell>
        </row>
        <row r="63">
          <cell r="F63" t="str">
            <v>Créditos comerciales</v>
          </cell>
        </row>
        <row r="64">
          <cell r="F64" t="str">
            <v>Préstamos</v>
          </cell>
        </row>
        <row r="65">
          <cell r="F65" t="str">
            <v>Moneda y depósitos</v>
          </cell>
        </row>
        <row r="66">
          <cell r="F66" t="str">
            <v>Otros activos</v>
          </cell>
        </row>
        <row r="67">
          <cell r="E67" t="str">
            <v>Pasivos</v>
          </cell>
        </row>
        <row r="68">
          <cell r="F68" t="str">
            <v>Créditos comerciales</v>
          </cell>
        </row>
        <row r="69">
          <cell r="F69" t="str">
            <v>Préstamos</v>
          </cell>
        </row>
        <row r="70">
          <cell r="F70" t="str">
            <v>Moneda y depósitos</v>
          </cell>
        </row>
        <row r="71">
          <cell r="F71" t="str">
            <v>Otros pasivos</v>
          </cell>
        </row>
        <row r="72">
          <cell r="D72" t="str">
            <v>Activos de reserva</v>
          </cell>
        </row>
        <row r="74">
          <cell r="A74" t="str">
            <v>3. ERRORES Y OMISIONES</v>
          </cell>
        </row>
        <row r="76">
          <cell r="A76" t="str">
            <v>MEMORANDUM</v>
          </cell>
        </row>
        <row r="77">
          <cell r="A77" t="str">
            <v>SALDO DE BALANZA DE PAGOS</v>
          </cell>
        </row>
        <row r="78">
          <cell r="A78" t="str">
            <v>CUENTA FINANCIERA EXCLUYENDO ACTIVOS DE RESERVA</v>
          </cell>
        </row>
        <row r="81">
          <cell r="A81" t="str">
            <v>(1) Activos de corto plazo</v>
          </cell>
        </row>
        <row r="82">
          <cell r="C82" t="str">
            <v>Créditos comerciales</v>
          </cell>
        </row>
        <row r="83">
          <cell r="C83" t="str">
            <v>Préstamos</v>
          </cell>
        </row>
        <row r="84">
          <cell r="C84" t="str">
            <v>Moneda y depósitos</v>
          </cell>
        </row>
        <row r="85">
          <cell r="C85" t="str">
            <v>Otros activos</v>
          </cell>
        </row>
        <row r="86">
          <cell r="B86" t="str">
            <v>Pasivos de corto plazo</v>
          </cell>
        </row>
        <row r="87">
          <cell r="C87" t="str">
            <v>Créditos comerciales</v>
          </cell>
        </row>
        <row r="88">
          <cell r="C88" t="str">
            <v>Préstamos</v>
          </cell>
        </row>
        <row r="89">
          <cell r="C89" t="str">
            <v>Moneda y depósitos</v>
          </cell>
        </row>
        <row r="90">
          <cell r="C90" t="str">
            <v>Otros pasivos</v>
          </cell>
        </row>
        <row r="92">
          <cell r="E92" t="str">
            <v>CONTROLES</v>
          </cell>
        </row>
        <row r="94">
          <cell r="E94" t="str">
            <v>CTA. CTE.</v>
          </cell>
        </row>
        <row r="95">
          <cell r="F95" t="str">
            <v>Bienes</v>
          </cell>
        </row>
        <row r="96">
          <cell r="F96" t="str">
            <v>Servicios</v>
          </cell>
        </row>
        <row r="97">
          <cell r="F97" t="str">
            <v>Renta</v>
          </cell>
        </row>
        <row r="98">
          <cell r="F98" t="str">
            <v>Transferencias</v>
          </cell>
        </row>
        <row r="99">
          <cell r="E99" t="str">
            <v>CTA. CAPITAL Y FINANCIERA</v>
          </cell>
        </row>
        <row r="100">
          <cell r="F100" t="str">
            <v>Inversión Directa</v>
          </cell>
        </row>
        <row r="101">
          <cell r="F101" t="str">
            <v>Inversión de Cartera</v>
          </cell>
        </row>
        <row r="102">
          <cell r="F102" t="str">
            <v>Instrumentos Financieros Derivados</v>
          </cell>
        </row>
        <row r="103">
          <cell r="F103" t="str">
            <v>Otra Inversión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file://D:\Documents%20and%20Settings\iaraya\Series%20BP%202007%202008%20(Publ%20mar%202010)\index.ht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0"/>
  <sheetViews>
    <sheetView tabSelected="1" workbookViewId="0" topLeftCell="A1">
      <selection activeCell="G6" sqref="G6"/>
    </sheetView>
  </sheetViews>
  <sheetFormatPr defaultColWidth="11.421875" defaultRowHeight="12.75"/>
  <cols>
    <col min="1" max="16384" width="11.421875" style="156" customWidth="1"/>
  </cols>
  <sheetData>
    <row r="1" ht="12.75">
      <c r="A1" s="157" t="s">
        <v>640</v>
      </c>
    </row>
    <row r="3" ht="12.75">
      <c r="A3" s="156" t="s">
        <v>662</v>
      </c>
    </row>
    <row r="5" ht="12.75">
      <c r="A5" s="157" t="s">
        <v>663</v>
      </c>
    </row>
    <row r="6" ht="12.75">
      <c r="A6" s="157" t="s">
        <v>672</v>
      </c>
    </row>
    <row r="7" ht="12.75">
      <c r="A7" s="157" t="s">
        <v>671</v>
      </c>
    </row>
    <row r="8" ht="12.75">
      <c r="A8" s="157" t="s">
        <v>670</v>
      </c>
    </row>
    <row r="9" ht="12.75">
      <c r="A9" s="157" t="s">
        <v>669</v>
      </c>
    </row>
    <row r="10" ht="12.75">
      <c r="A10" s="157" t="s">
        <v>668</v>
      </c>
    </row>
    <row r="11" ht="12.75">
      <c r="A11" s="157" t="s">
        <v>667</v>
      </c>
    </row>
    <row r="12" ht="12.75">
      <c r="A12" s="157" t="s">
        <v>666</v>
      </c>
    </row>
    <row r="13" ht="12.75">
      <c r="A13" s="153" t="s">
        <v>665</v>
      </c>
    </row>
    <row r="14" ht="12.75">
      <c r="A14" s="153" t="s">
        <v>664</v>
      </c>
    </row>
    <row r="15" ht="12.75">
      <c r="A15" s="157" t="s">
        <v>771</v>
      </c>
    </row>
    <row r="16" ht="12.75">
      <c r="A16" s="157" t="s">
        <v>770</v>
      </c>
    </row>
    <row r="17" ht="12.75">
      <c r="A17" s="157" t="s">
        <v>683</v>
      </c>
    </row>
    <row r="18" ht="12.75">
      <c r="A18" s="157" t="s">
        <v>769</v>
      </c>
    </row>
    <row r="19" ht="12.75">
      <c r="A19" s="157" t="s">
        <v>768</v>
      </c>
    </row>
    <row r="20" ht="12.75">
      <c r="A20" s="157" t="s">
        <v>684</v>
      </c>
    </row>
  </sheetData>
  <hyperlinks>
    <hyperlink ref="A5" location="c_1!A1" display="1. Balanza de pagos, 2003"/>
    <hyperlink ref="A6" location="c_2!A1" display="2. Balanza de pagos (créditos-débitos) por trimestre, 2003"/>
    <hyperlink ref="A7" location="c_3!A1" display="3. Exportación de bienes por trimestre, 2003"/>
    <hyperlink ref="A10" location="c_6!A1" display="6. Renta de la inversión por trimestre, 2003"/>
    <hyperlink ref="A11" location="c_7!A1" display="7. Transferencias corrientes por trimestre, 2003"/>
    <hyperlink ref="A12" location="c_8!A1" display="8. Cuenta financiera por trimestre, 2003"/>
    <hyperlink ref="A14" location="c_10!A1" display="II.10. Flujos trimestrales de activos de reserva por instrumento, 2006"/>
    <hyperlink ref="A1" r:id="rId1" display="&lt;&lt; Volver a portada"/>
    <hyperlink ref="A17" location="C_11b!A1" display="II.11B. Posición de inversión internacional, 2005"/>
    <hyperlink ref="A20" location="C_12b!A1" display="II.12B. Posición de inversión internacional, por sector institucional, 2005"/>
    <hyperlink ref="A8" location="c_4!A1" display="4. Importación de bienes por trimestre, 2003"/>
    <hyperlink ref="A9" location="c_5!A1" display="5. Servicios por trimestre, 2003"/>
    <hyperlink ref="A15" location="C_11!A1" display="11. Posición de inversión internacional, 2003"/>
    <hyperlink ref="A19" location="C_12a!A1" display="II.12. Posición de inversión internacional, por sector institucional, 2005"/>
    <hyperlink ref="A18" location="C_12!A1" display="12. Posición de inversión internacional, por sector institucional, 2003"/>
    <hyperlink ref="A16" location="C_11a!A1" display="II.11.A. Posición de inversión internacional, 2 ° semestre 2007"/>
    <hyperlink ref="A13" location="c_9!A1" display="II.9. Activos de reserva por instrumento, 2006. Saldos a fines de cada trimestre"/>
  </hyperlinks>
  <printOptions/>
  <pageMargins left="0.75" right="0.75" top="1" bottom="1" header="0" footer="0"/>
  <pageSetup horizontalDpi="600" verticalDpi="600" orientation="portrait" r:id="rId2"/>
</worksheet>
</file>

<file path=xl/worksheets/sheet10.xml><?xml version="1.0" encoding="utf-8"?>
<worksheet xmlns="http://schemas.openxmlformats.org/spreadsheetml/2006/main" xmlns:r="http://schemas.openxmlformats.org/officeDocument/2006/relationships">
  <sheetPr>
    <pageSetUpPr fitToPage="1"/>
  </sheetPr>
  <dimension ref="B1:Z71"/>
  <sheetViews>
    <sheetView zoomScale="75" zoomScaleNormal="75" zoomScaleSheetLayoutView="75" workbookViewId="0" topLeftCell="A1">
      <selection activeCell="A1" sqref="A1"/>
    </sheetView>
  </sheetViews>
  <sheetFormatPr defaultColWidth="4.7109375" defaultRowHeight="12.75"/>
  <cols>
    <col min="1" max="6" width="2.7109375" style="295" customWidth="1"/>
    <col min="7" max="7" width="40.7109375" style="295" customWidth="1"/>
    <col min="8" max="10" width="10.7109375" style="295" customWidth="1"/>
    <col min="11" max="11" width="1.7109375" style="295" customWidth="1"/>
    <col min="12" max="14" width="10.7109375" style="295" customWidth="1"/>
    <col min="15" max="15" width="1.7109375" style="295" customWidth="1"/>
    <col min="16" max="18" width="10.7109375" style="295" customWidth="1"/>
    <col min="19" max="19" width="1.7109375" style="295" customWidth="1"/>
    <col min="20" max="22" width="10.7109375" style="295" customWidth="1"/>
    <col min="23" max="23" width="1.7109375" style="295" customWidth="1"/>
    <col min="24" max="25" width="10.7109375" style="295" customWidth="1"/>
    <col min="26" max="26" width="12.00390625" style="295" customWidth="1"/>
    <col min="27" max="16384" width="4.7109375" style="295" customWidth="1"/>
  </cols>
  <sheetData>
    <row r="1" spans="2:26" s="156" customFormat="1" ht="12.75">
      <c r="B1" s="156" t="s">
        <v>655</v>
      </c>
      <c r="G1" s="284"/>
      <c r="H1" s="284"/>
      <c r="I1" s="284"/>
      <c r="J1" s="284"/>
      <c r="K1" s="284"/>
      <c r="L1" s="284"/>
      <c r="M1" s="284"/>
      <c r="N1" s="284"/>
      <c r="O1" s="284"/>
      <c r="P1" s="284"/>
      <c r="Q1" s="284"/>
      <c r="R1" s="284"/>
      <c r="S1" s="284"/>
      <c r="T1" s="284"/>
      <c r="U1" s="284"/>
      <c r="V1" s="284"/>
      <c r="W1" s="284"/>
      <c r="X1" s="284"/>
      <c r="Y1" s="284"/>
      <c r="Z1" s="284"/>
    </row>
    <row r="2" spans="2:26" s="156" customFormat="1" ht="12.75">
      <c r="B2" s="348" t="s">
        <v>675</v>
      </c>
      <c r="C2" s="348"/>
      <c r="D2" s="348"/>
      <c r="E2" s="348"/>
      <c r="F2" s="348"/>
      <c r="G2" s="348"/>
      <c r="H2" s="348"/>
      <c r="I2" s="348"/>
      <c r="J2" s="348"/>
      <c r="K2" s="348"/>
      <c r="L2" s="348"/>
      <c r="M2" s="348"/>
      <c r="N2" s="348"/>
      <c r="O2" s="348"/>
      <c r="P2" s="348"/>
      <c r="Q2" s="348"/>
      <c r="R2" s="348"/>
      <c r="S2" s="348"/>
      <c r="T2" s="348"/>
      <c r="U2" s="348"/>
      <c r="V2" s="348"/>
      <c r="W2" s="348"/>
      <c r="X2" s="348"/>
      <c r="Y2" s="348"/>
      <c r="Z2" s="348"/>
    </row>
    <row r="3" spans="2:26" s="156" customFormat="1" ht="12.75">
      <c r="B3" s="349" t="s">
        <v>0</v>
      </c>
      <c r="C3" s="349"/>
      <c r="D3" s="349"/>
      <c r="E3" s="349"/>
      <c r="F3" s="349"/>
      <c r="G3" s="349"/>
      <c r="H3" s="349"/>
      <c r="I3" s="349"/>
      <c r="J3" s="349"/>
      <c r="K3" s="349"/>
      <c r="L3" s="349"/>
      <c r="M3" s="349"/>
      <c r="N3" s="349"/>
      <c r="O3" s="349"/>
      <c r="P3" s="349"/>
      <c r="Q3" s="349"/>
      <c r="R3" s="349"/>
      <c r="S3" s="349"/>
      <c r="T3" s="349"/>
      <c r="U3" s="349"/>
      <c r="V3" s="349"/>
      <c r="W3" s="349"/>
      <c r="X3" s="349"/>
      <c r="Y3" s="349"/>
      <c r="Z3" s="349"/>
    </row>
    <row r="4" spans="2:26" s="156" customFormat="1" ht="12.75">
      <c r="B4" s="291"/>
      <c r="C4" s="291"/>
      <c r="D4" s="291"/>
      <c r="E4" s="291"/>
      <c r="F4" s="291"/>
      <c r="G4" s="291"/>
      <c r="H4" s="257"/>
      <c r="I4" s="257"/>
      <c r="J4" s="257"/>
      <c r="K4" s="257"/>
      <c r="T4" s="257"/>
      <c r="U4" s="257"/>
      <c r="V4" s="257"/>
      <c r="W4" s="257"/>
      <c r="X4" s="257"/>
      <c r="Y4" s="257"/>
      <c r="Z4" s="257"/>
    </row>
    <row r="5" spans="2:26" s="156" customFormat="1" ht="12.75" customHeight="1">
      <c r="B5" s="292"/>
      <c r="C5" s="292"/>
      <c r="D5" s="292"/>
      <c r="E5" s="292"/>
      <c r="F5" s="292"/>
      <c r="G5" s="292"/>
      <c r="H5" s="381" t="s">
        <v>507</v>
      </c>
      <c r="I5" s="381"/>
      <c r="J5" s="381"/>
      <c r="K5" s="381"/>
      <c r="L5" s="381"/>
      <c r="M5" s="381"/>
      <c r="N5" s="381"/>
      <c r="O5" s="381"/>
      <c r="P5" s="381"/>
      <c r="Q5" s="381"/>
      <c r="R5" s="381"/>
      <c r="S5" s="381"/>
      <c r="T5" s="381"/>
      <c r="U5" s="381"/>
      <c r="V5" s="381"/>
      <c r="W5" s="293"/>
      <c r="X5" s="293"/>
      <c r="Y5" s="293"/>
      <c r="Z5" s="293"/>
    </row>
    <row r="6" spans="2:26" s="156" customFormat="1" ht="12.75">
      <c r="B6" s="291"/>
      <c r="C6" s="291"/>
      <c r="D6" s="291"/>
      <c r="E6" s="291"/>
      <c r="F6" s="291"/>
      <c r="G6" s="291"/>
      <c r="H6" s="382" t="s">
        <v>497</v>
      </c>
      <c r="I6" s="382"/>
      <c r="J6" s="382"/>
      <c r="K6" s="257"/>
      <c r="L6" s="382" t="s">
        <v>398</v>
      </c>
      <c r="M6" s="382"/>
      <c r="N6" s="382"/>
      <c r="O6" s="294"/>
      <c r="P6" s="382" t="s">
        <v>508</v>
      </c>
      <c r="Q6" s="382"/>
      <c r="R6" s="382"/>
      <c r="S6" s="294"/>
      <c r="T6" s="382" t="s">
        <v>509</v>
      </c>
      <c r="U6" s="382"/>
      <c r="V6" s="382"/>
      <c r="W6" s="257"/>
      <c r="X6" s="382" t="s">
        <v>520</v>
      </c>
      <c r="Y6" s="382"/>
      <c r="Z6" s="382"/>
    </row>
    <row r="7" spans="2:26" s="156" customFormat="1" ht="12.75">
      <c r="B7" s="257" t="s">
        <v>192</v>
      </c>
      <c r="C7" s="257"/>
      <c r="D7" s="257"/>
      <c r="E7" s="257"/>
      <c r="F7" s="257"/>
      <c r="G7" s="257"/>
      <c r="H7" s="288" t="s">
        <v>157</v>
      </c>
      <c r="I7" s="288" t="s">
        <v>158</v>
      </c>
      <c r="J7" s="288" t="s">
        <v>159</v>
      </c>
      <c r="K7" s="257"/>
      <c r="L7" s="288" t="s">
        <v>157</v>
      </c>
      <c r="M7" s="288" t="s">
        <v>158</v>
      </c>
      <c r="N7" s="288" t="s">
        <v>159</v>
      </c>
      <c r="O7" s="288"/>
      <c r="P7" s="288" t="s">
        <v>157</v>
      </c>
      <c r="Q7" s="288" t="s">
        <v>158</v>
      </c>
      <c r="R7" s="288" t="s">
        <v>159</v>
      </c>
      <c r="S7" s="288"/>
      <c r="T7" s="288" t="s">
        <v>157</v>
      </c>
      <c r="U7" s="288" t="s">
        <v>158</v>
      </c>
      <c r="V7" s="288" t="s">
        <v>159</v>
      </c>
      <c r="W7" s="257"/>
      <c r="X7" s="288" t="s">
        <v>157</v>
      </c>
      <c r="Y7" s="288" t="s">
        <v>158</v>
      </c>
      <c r="Z7" s="288" t="s">
        <v>159</v>
      </c>
    </row>
    <row r="8" spans="2:26" s="156" customFormat="1" ht="19.5" customHeight="1">
      <c r="B8" s="259"/>
      <c r="C8" s="259"/>
      <c r="D8" s="259"/>
      <c r="E8" s="259"/>
      <c r="F8" s="259"/>
      <c r="G8" s="259"/>
      <c r="H8" s="259"/>
      <c r="I8" s="259"/>
      <c r="J8" s="259"/>
      <c r="K8" s="259"/>
      <c r="L8" s="259"/>
      <c r="M8" s="259"/>
      <c r="N8" s="259"/>
      <c r="O8" s="259"/>
      <c r="P8" s="259"/>
      <c r="Q8" s="259"/>
      <c r="R8" s="259"/>
      <c r="S8" s="259"/>
      <c r="T8" s="259"/>
      <c r="U8" s="259"/>
      <c r="V8" s="259"/>
      <c r="W8" s="259"/>
      <c r="X8" s="259"/>
      <c r="Y8" s="259"/>
      <c r="Z8" s="259"/>
    </row>
    <row r="9" spans="2:26" s="370" customFormat="1" ht="12.75">
      <c r="B9" s="369" t="s">
        <v>735</v>
      </c>
      <c r="C9" s="369"/>
      <c r="D9" s="369"/>
      <c r="H9" s="369">
        <v>646.7771910236501</v>
      </c>
      <c r="I9" s="369">
        <v>4529.395156273374</v>
      </c>
      <c r="J9" s="369">
        <v>-3882.6179652497235</v>
      </c>
      <c r="L9" s="369">
        <v>991.926437884034</v>
      </c>
      <c r="M9" s="369">
        <v>7061.00562779271</v>
      </c>
      <c r="N9" s="369">
        <v>-6069.079189908675</v>
      </c>
      <c r="O9" s="369"/>
      <c r="P9" s="369">
        <v>775.2349024620205</v>
      </c>
      <c r="Q9" s="369">
        <v>5596.031714337632</v>
      </c>
      <c r="R9" s="369">
        <v>-4820.796811875612</v>
      </c>
      <c r="T9" s="369">
        <v>3244.2547300675387</v>
      </c>
      <c r="U9" s="369">
        <v>6869.587052986935</v>
      </c>
      <c r="V9" s="369">
        <v>-3625.3323229193966</v>
      </c>
      <c r="X9" s="369">
        <v>5658.193261437244</v>
      </c>
      <c r="Y9" s="369">
        <v>24056.01955139065</v>
      </c>
      <c r="Z9" s="369">
        <v>-18397.82628995341</v>
      </c>
    </row>
    <row r="10" spans="2:26" ht="12.75">
      <c r="B10" s="296"/>
      <c r="C10" s="296"/>
      <c r="D10" s="296"/>
      <c r="H10" s="296"/>
      <c r="I10" s="296"/>
      <c r="J10" s="296"/>
      <c r="L10" s="296"/>
      <c r="M10" s="296"/>
      <c r="N10" s="296"/>
      <c r="O10" s="296"/>
      <c r="P10" s="296"/>
      <c r="Q10" s="296"/>
      <c r="R10" s="296"/>
      <c r="T10" s="296"/>
      <c r="U10" s="296"/>
      <c r="V10" s="296"/>
      <c r="X10" s="296"/>
      <c r="Y10" s="296"/>
      <c r="Z10" s="296"/>
    </row>
    <row r="11" spans="2:26" ht="12.75">
      <c r="B11" s="296"/>
      <c r="C11" s="296" t="s">
        <v>415</v>
      </c>
      <c r="D11" s="296" t="s">
        <v>736</v>
      </c>
      <c r="H11" s="296">
        <v>284.46014737218337</v>
      </c>
      <c r="I11" s="296">
        <v>4076.804120202063</v>
      </c>
      <c r="J11" s="296">
        <v>-3792.34397282988</v>
      </c>
      <c r="L11" s="296">
        <v>578.83950729</v>
      </c>
      <c r="M11" s="296">
        <v>6576.737377056185</v>
      </c>
      <c r="N11" s="296">
        <v>-5997.897869766185</v>
      </c>
      <c r="O11" s="296"/>
      <c r="P11" s="296">
        <v>283.4621889276833</v>
      </c>
      <c r="Q11" s="296">
        <v>5105.344854098106</v>
      </c>
      <c r="R11" s="296">
        <v>-4821.882665170423</v>
      </c>
      <c r="T11" s="296">
        <v>2280.0917315976835</v>
      </c>
      <c r="U11" s="296">
        <v>6440.851580159406</v>
      </c>
      <c r="V11" s="296">
        <v>-4160.759848561722</v>
      </c>
      <c r="X11" s="296">
        <v>3426.85357518755</v>
      </c>
      <c r="Y11" s="296">
        <v>22199.737931515763</v>
      </c>
      <c r="Z11" s="296">
        <v>-18772.884356328213</v>
      </c>
    </row>
    <row r="12" spans="4:26" s="370" customFormat="1" ht="12.75">
      <c r="D12" s="370" t="s">
        <v>749</v>
      </c>
      <c r="H12" s="369"/>
      <c r="I12" s="369"/>
      <c r="J12" s="369"/>
      <c r="L12" s="369"/>
      <c r="M12" s="369"/>
      <c r="N12" s="369"/>
      <c r="O12" s="369"/>
      <c r="P12" s="369"/>
      <c r="Q12" s="369"/>
      <c r="R12" s="369"/>
      <c r="T12" s="369"/>
      <c r="U12" s="369"/>
      <c r="V12" s="369"/>
      <c r="X12" s="369"/>
      <c r="Y12" s="369"/>
      <c r="Z12" s="369"/>
    </row>
    <row r="13" spans="4:26" s="370" customFormat="1" ht="12.75">
      <c r="D13" s="370" t="s">
        <v>748</v>
      </c>
      <c r="H13" s="369">
        <v>280.40096537218335</v>
      </c>
      <c r="I13" s="369">
        <v>4038.195207837319</v>
      </c>
      <c r="J13" s="369">
        <v>-3757.7942424651355</v>
      </c>
      <c r="L13" s="369">
        <v>576.8775</v>
      </c>
      <c r="M13" s="369">
        <v>6562.226361035704</v>
      </c>
      <c r="N13" s="369">
        <v>-5985.3488610357035</v>
      </c>
      <c r="O13" s="369"/>
      <c r="P13" s="369">
        <v>280.3974810776833</v>
      </c>
      <c r="Q13" s="369">
        <v>5104.895094098106</v>
      </c>
      <c r="R13" s="369">
        <v>-4824.497613020422</v>
      </c>
      <c r="T13" s="369">
        <v>2263.8774810776836</v>
      </c>
      <c r="U13" s="369">
        <v>6440.034685719405</v>
      </c>
      <c r="V13" s="369">
        <v>-4176.157204641722</v>
      </c>
      <c r="X13" s="369">
        <v>3401.55342752755</v>
      </c>
      <c r="Y13" s="369">
        <v>22145.351348690536</v>
      </c>
      <c r="Z13" s="369">
        <v>-18743.797921162986</v>
      </c>
    </row>
    <row r="14" spans="5:26" ht="12.75">
      <c r="E14" s="295" t="s">
        <v>155</v>
      </c>
      <c r="H14" s="296">
        <v>278.8075</v>
      </c>
      <c r="I14" s="296">
        <v>0</v>
      </c>
      <c r="J14" s="296">
        <v>278.8075</v>
      </c>
      <c r="L14" s="296">
        <v>278.8075</v>
      </c>
      <c r="M14" s="296">
        <v>0</v>
      </c>
      <c r="N14" s="296">
        <v>278.8075</v>
      </c>
      <c r="O14" s="296"/>
      <c r="P14" s="296">
        <v>278.8075</v>
      </c>
      <c r="Q14" s="296">
        <v>0</v>
      </c>
      <c r="R14" s="296">
        <v>278.8075</v>
      </c>
      <c r="T14" s="296">
        <v>278.8075</v>
      </c>
      <c r="U14" s="296">
        <v>0</v>
      </c>
      <c r="V14" s="296">
        <v>278.8075</v>
      </c>
      <c r="X14" s="296">
        <v>1115.23</v>
      </c>
      <c r="Y14" s="296">
        <v>0</v>
      </c>
      <c r="Z14" s="296">
        <v>1115.23</v>
      </c>
    </row>
    <row r="15" spans="6:26" ht="12.75">
      <c r="F15" s="295" t="s">
        <v>190</v>
      </c>
      <c r="H15" s="296">
        <v>17.12486922</v>
      </c>
      <c r="I15" s="296">
        <v>0</v>
      </c>
      <c r="J15" s="296">
        <v>17.12486922</v>
      </c>
      <c r="L15" s="296">
        <v>52.96883018</v>
      </c>
      <c r="M15" s="296">
        <v>0</v>
      </c>
      <c r="N15" s="296">
        <v>52.96883018</v>
      </c>
      <c r="O15" s="296"/>
      <c r="P15" s="296">
        <v>29.61231551</v>
      </c>
      <c r="Q15" s="296">
        <v>0</v>
      </c>
      <c r="R15" s="296">
        <v>29.61231551</v>
      </c>
      <c r="T15" s="296">
        <v>17.364244730000003</v>
      </c>
      <c r="U15" s="296">
        <v>0</v>
      </c>
      <c r="V15" s="296">
        <v>17.364244730000003</v>
      </c>
      <c r="X15" s="296">
        <v>117.07025963999999</v>
      </c>
      <c r="Y15" s="296">
        <v>0</v>
      </c>
      <c r="Z15" s="296">
        <v>117.07025963999999</v>
      </c>
    </row>
    <row r="16" spans="6:26" ht="12.75">
      <c r="F16" s="295" t="s">
        <v>746</v>
      </c>
      <c r="H16" s="296">
        <v>261.68263078</v>
      </c>
      <c r="I16" s="296">
        <v>0</v>
      </c>
      <c r="J16" s="296">
        <v>261.68263078</v>
      </c>
      <c r="L16" s="296">
        <v>225.83866982</v>
      </c>
      <c r="M16" s="296">
        <v>0</v>
      </c>
      <c r="N16" s="296">
        <v>225.83866982</v>
      </c>
      <c r="O16" s="296"/>
      <c r="P16" s="296">
        <v>249.19518449000003</v>
      </c>
      <c r="Q16" s="296">
        <v>0</v>
      </c>
      <c r="R16" s="296">
        <v>249.19518449000003</v>
      </c>
      <c r="T16" s="296">
        <v>261.44325527</v>
      </c>
      <c r="U16" s="296">
        <v>0</v>
      </c>
      <c r="V16" s="296">
        <v>261.44325527</v>
      </c>
      <c r="X16" s="296">
        <v>998.1597403600001</v>
      </c>
      <c r="Y16" s="296">
        <v>0</v>
      </c>
      <c r="Z16" s="296">
        <v>998.1597403600001</v>
      </c>
    </row>
    <row r="17" spans="5:26" ht="12.75">
      <c r="E17" s="295" t="s">
        <v>156</v>
      </c>
      <c r="H17" s="296">
        <v>1.5934653721833332</v>
      </c>
      <c r="I17" s="296">
        <v>4038.195207837319</v>
      </c>
      <c r="J17" s="296">
        <v>-4036.6017424651354</v>
      </c>
      <c r="L17" s="296">
        <v>298.07</v>
      </c>
      <c r="M17" s="296">
        <v>6562.226361035704</v>
      </c>
      <c r="N17" s="296">
        <v>-6264.156361035704</v>
      </c>
      <c r="O17" s="296"/>
      <c r="P17" s="296">
        <v>1.5899810776833343</v>
      </c>
      <c r="Q17" s="296">
        <v>5104.895094098106</v>
      </c>
      <c r="R17" s="296">
        <v>-5103.305113020422</v>
      </c>
      <c r="T17" s="296">
        <v>1985.0699810776835</v>
      </c>
      <c r="U17" s="296">
        <v>6440.034685719405</v>
      </c>
      <c r="V17" s="296">
        <v>-4454.964704641722</v>
      </c>
      <c r="X17" s="296">
        <v>2286.32342752755</v>
      </c>
      <c r="Y17" s="296">
        <v>22145.351348690536</v>
      </c>
      <c r="Z17" s="296">
        <v>-19859.027921162986</v>
      </c>
    </row>
    <row r="18" spans="6:26" ht="12.75">
      <c r="F18" s="295" t="s">
        <v>747</v>
      </c>
      <c r="H18" s="296">
        <v>0</v>
      </c>
      <c r="I18" s="296">
        <v>851.8414687299498</v>
      </c>
      <c r="J18" s="296">
        <v>-851.8414687299498</v>
      </c>
      <c r="L18" s="296">
        <v>0</v>
      </c>
      <c r="M18" s="296">
        <v>3658.83293143474</v>
      </c>
      <c r="N18" s="296">
        <v>-3658.83293143474</v>
      </c>
      <c r="O18" s="296"/>
      <c r="P18" s="296">
        <v>0</v>
      </c>
      <c r="Q18" s="296">
        <v>2907.77708831954</v>
      </c>
      <c r="R18" s="296">
        <v>-2907.77708831954</v>
      </c>
      <c r="T18" s="296">
        <v>0</v>
      </c>
      <c r="U18" s="296">
        <v>5297.935159692393</v>
      </c>
      <c r="V18" s="296">
        <v>-5297.935159692393</v>
      </c>
      <c r="X18" s="296">
        <v>0</v>
      </c>
      <c r="Y18" s="296">
        <v>12716.386648176624</v>
      </c>
      <c r="Z18" s="296">
        <v>-12716.386648176624</v>
      </c>
    </row>
    <row r="19" spans="6:26" ht="12.75">
      <c r="F19" s="295" t="s">
        <v>188</v>
      </c>
      <c r="H19" s="296">
        <v>1.5934653721833332</v>
      </c>
      <c r="I19" s="296">
        <v>3186.3537391073687</v>
      </c>
      <c r="J19" s="296">
        <v>-3184.7602737351854</v>
      </c>
      <c r="L19" s="296">
        <v>298.07</v>
      </c>
      <c r="M19" s="296">
        <v>2903.3934296009634</v>
      </c>
      <c r="N19" s="296">
        <v>-2605.323429600963</v>
      </c>
      <c r="O19" s="296"/>
      <c r="P19" s="296">
        <v>1.5899810776833343</v>
      </c>
      <c r="Q19" s="296">
        <v>2197.118005778566</v>
      </c>
      <c r="R19" s="296">
        <v>-2195.5280247008827</v>
      </c>
      <c r="T19" s="296">
        <v>1985.0699810776835</v>
      </c>
      <c r="U19" s="296">
        <v>1142.0995260270124</v>
      </c>
      <c r="V19" s="296">
        <v>842.970455050671</v>
      </c>
      <c r="X19" s="296">
        <v>2286.32342752755</v>
      </c>
      <c r="Y19" s="296">
        <v>9428.96470051391</v>
      </c>
      <c r="Z19" s="296">
        <v>-7142.6412729863605</v>
      </c>
    </row>
    <row r="20" spans="8:26" ht="12.75">
      <c r="H20" s="296"/>
      <c r="I20" s="296"/>
      <c r="J20" s="296"/>
      <c r="L20" s="296"/>
      <c r="M20" s="296"/>
      <c r="N20" s="296"/>
      <c r="O20" s="296"/>
      <c r="P20" s="296"/>
      <c r="Q20" s="296"/>
      <c r="R20" s="296"/>
      <c r="T20" s="296"/>
      <c r="U20" s="296"/>
      <c r="V20" s="296"/>
      <c r="X20" s="296"/>
      <c r="Y20" s="296"/>
      <c r="Z20" s="296"/>
    </row>
    <row r="21" spans="4:26" s="370" customFormat="1" ht="12.75">
      <c r="D21" s="370" t="s">
        <v>750</v>
      </c>
      <c r="H21" s="369">
        <v>4.059182</v>
      </c>
      <c r="I21" s="369">
        <v>38.60891236474451</v>
      </c>
      <c r="J21" s="369">
        <v>-34.54973036474451</v>
      </c>
      <c r="L21" s="369">
        <v>1.9620072899999996</v>
      </c>
      <c r="M21" s="369">
        <v>14.511016020481524</v>
      </c>
      <c r="N21" s="369">
        <v>-12.549008730481525</v>
      </c>
      <c r="O21" s="369"/>
      <c r="P21" s="369">
        <v>3.06470785</v>
      </c>
      <c r="Q21" s="369">
        <v>0.44976000000000005</v>
      </c>
      <c r="R21" s="369">
        <v>2.61494785</v>
      </c>
      <c r="T21" s="369">
        <v>16.214250519999997</v>
      </c>
      <c r="U21" s="369">
        <v>0.81689444</v>
      </c>
      <c r="V21" s="369">
        <v>15.397356079999996</v>
      </c>
      <c r="X21" s="369">
        <v>25.300147659999997</v>
      </c>
      <c r="Y21" s="369">
        <v>54.38658282522603</v>
      </c>
      <c r="Z21" s="369">
        <v>-29.086435165226032</v>
      </c>
    </row>
    <row r="22" spans="8:26" ht="12.75">
      <c r="H22" s="296"/>
      <c r="I22" s="296"/>
      <c r="J22" s="296"/>
      <c r="L22" s="296"/>
      <c r="M22" s="296"/>
      <c r="N22" s="296"/>
      <c r="O22" s="296"/>
      <c r="P22" s="296"/>
      <c r="Q22" s="296"/>
      <c r="R22" s="296"/>
      <c r="T22" s="296"/>
      <c r="U22" s="296"/>
      <c r="V22" s="296"/>
      <c r="X22" s="296"/>
      <c r="Y22" s="296"/>
      <c r="Z22" s="296"/>
    </row>
    <row r="23" spans="3:26" ht="12.75">
      <c r="C23" s="296" t="s">
        <v>422</v>
      </c>
      <c r="D23" s="296" t="s">
        <v>737</v>
      </c>
      <c r="H23" s="296">
        <v>157.1633795628709</v>
      </c>
      <c r="I23" s="296">
        <v>240.92005230929718</v>
      </c>
      <c r="J23" s="296">
        <v>-83.75667274642629</v>
      </c>
      <c r="L23" s="296">
        <v>150.39989002747546</v>
      </c>
      <c r="M23" s="296">
        <v>270.6513672586469</v>
      </c>
      <c r="N23" s="296">
        <v>-120.25147723117146</v>
      </c>
      <c r="O23" s="296"/>
      <c r="P23" s="296">
        <v>204.52052940740833</v>
      </c>
      <c r="Q23" s="296">
        <v>201.31073969985442</v>
      </c>
      <c r="R23" s="296">
        <v>3.2097897075539095</v>
      </c>
      <c r="T23" s="296">
        <v>644.6354391936575</v>
      </c>
      <c r="U23" s="296">
        <v>214.38799970172613</v>
      </c>
      <c r="V23" s="296">
        <v>430.24743949193135</v>
      </c>
      <c r="X23" s="296">
        <v>1156.7192381914122</v>
      </c>
      <c r="Y23" s="296">
        <v>927.2701589695247</v>
      </c>
      <c r="Z23" s="296">
        <v>229.44907922188747</v>
      </c>
    </row>
    <row r="24" spans="4:26" ht="12.75">
      <c r="D24" s="295" t="s">
        <v>738</v>
      </c>
      <c r="H24" s="296"/>
      <c r="I24" s="296"/>
      <c r="J24" s="296"/>
      <c r="L24" s="296"/>
      <c r="M24" s="296"/>
      <c r="N24" s="296"/>
      <c r="O24" s="296"/>
      <c r="P24" s="296"/>
      <c r="Q24" s="296"/>
      <c r="R24" s="296"/>
      <c r="T24" s="296"/>
      <c r="U24" s="296"/>
      <c r="V24" s="296"/>
      <c r="X24" s="296"/>
      <c r="Y24" s="296"/>
      <c r="Z24" s="296"/>
    </row>
    <row r="25" spans="4:26" ht="12.75">
      <c r="D25" s="295" t="s">
        <v>78</v>
      </c>
      <c r="H25" s="296">
        <v>109.08517487211834</v>
      </c>
      <c r="I25" s="296">
        <v>28.816597309297187</v>
      </c>
      <c r="J25" s="296">
        <v>80.26857756282115</v>
      </c>
      <c r="L25" s="296">
        <v>87.9560347669611</v>
      </c>
      <c r="M25" s="296">
        <v>122.11548520141815</v>
      </c>
      <c r="N25" s="296">
        <v>-34.15945043445706</v>
      </c>
      <c r="O25" s="296"/>
      <c r="P25" s="296">
        <v>112.8680726573067</v>
      </c>
      <c r="Q25" s="296">
        <v>22.241939699854424</v>
      </c>
      <c r="R25" s="297">
        <v>90.62613295745227</v>
      </c>
      <c r="S25" s="298"/>
      <c r="T25" s="296">
        <v>524.7676406959382</v>
      </c>
      <c r="U25" s="296">
        <v>43.35985302294763</v>
      </c>
      <c r="V25" s="296">
        <v>481.4077876729906</v>
      </c>
      <c r="X25" s="296">
        <v>834.6769229923243</v>
      </c>
      <c r="Y25" s="296">
        <v>216.5338752335174</v>
      </c>
      <c r="Z25" s="296">
        <v>618.1430477588069</v>
      </c>
    </row>
    <row r="26" spans="4:26" ht="12.75">
      <c r="D26" s="295" t="s">
        <v>79</v>
      </c>
      <c r="H26" s="296">
        <v>48.07820469075253</v>
      </c>
      <c r="I26" s="296">
        <v>212.103455</v>
      </c>
      <c r="J26" s="296">
        <v>-164.02525030924747</v>
      </c>
      <c r="L26" s="296">
        <v>62.443855260514376</v>
      </c>
      <c r="M26" s="296">
        <v>148.53588205722875</v>
      </c>
      <c r="N26" s="296">
        <v>-86.09202679671438</v>
      </c>
      <c r="O26" s="296"/>
      <c r="P26" s="296">
        <v>91.65245675010163</v>
      </c>
      <c r="Q26" s="296">
        <v>179.0688</v>
      </c>
      <c r="R26" s="296">
        <v>-87.41634324989838</v>
      </c>
      <c r="T26" s="296">
        <v>119.8677984977193</v>
      </c>
      <c r="U26" s="296">
        <v>171.0281466787785</v>
      </c>
      <c r="V26" s="296">
        <v>-51.160348181059206</v>
      </c>
      <c r="X26" s="296">
        <v>322.04231519908785</v>
      </c>
      <c r="Y26" s="296">
        <v>710.7362837360073</v>
      </c>
      <c r="Z26" s="296">
        <v>-388.69396853691944</v>
      </c>
    </row>
    <row r="27" spans="5:26" ht="12.75">
      <c r="E27" s="296" t="s">
        <v>739</v>
      </c>
      <c r="H27" s="296">
        <v>39.974444443415564</v>
      </c>
      <c r="I27" s="296">
        <v>212.103455</v>
      </c>
      <c r="J27" s="296">
        <v>-172.12901055658443</v>
      </c>
      <c r="L27" s="296">
        <v>36.77648119598612</v>
      </c>
      <c r="M27" s="296">
        <v>148.53588205722875</v>
      </c>
      <c r="N27" s="296">
        <v>-111.75940086124263</v>
      </c>
      <c r="O27" s="296"/>
      <c r="P27" s="296">
        <v>36.43745004823851</v>
      </c>
      <c r="Q27" s="296">
        <v>179.0688</v>
      </c>
      <c r="R27" s="296">
        <v>-142.6313499517615</v>
      </c>
      <c r="T27" s="296">
        <v>38.75436385604971</v>
      </c>
      <c r="U27" s="296">
        <v>171.0281466787785</v>
      </c>
      <c r="V27" s="296">
        <v>-132.2737828227288</v>
      </c>
      <c r="X27" s="296">
        <v>151.9427395436899</v>
      </c>
      <c r="Y27" s="296">
        <v>710.7362837360073</v>
      </c>
      <c r="Z27" s="296">
        <v>-558.7935441923174</v>
      </c>
    </row>
    <row r="28" spans="5:26" ht="12.75">
      <c r="E28" s="295" t="s">
        <v>53</v>
      </c>
      <c r="H28" s="296">
        <v>8.103760247336965</v>
      </c>
      <c r="I28" s="296">
        <v>0</v>
      </c>
      <c r="J28" s="296">
        <v>8.103760247336965</v>
      </c>
      <c r="L28" s="296">
        <v>25.667374064528254</v>
      </c>
      <c r="M28" s="296">
        <v>0</v>
      </c>
      <c r="N28" s="296">
        <v>25.667374064528254</v>
      </c>
      <c r="O28" s="296"/>
      <c r="P28" s="296">
        <v>55.21500670186313</v>
      </c>
      <c r="Q28" s="296">
        <v>0</v>
      </c>
      <c r="R28" s="296">
        <v>55.21500670186313</v>
      </c>
      <c r="T28" s="296">
        <v>81.1134346416696</v>
      </c>
      <c r="U28" s="296">
        <v>0</v>
      </c>
      <c r="V28" s="296">
        <v>81.1134346416696</v>
      </c>
      <c r="X28" s="296">
        <v>170.09957565539793</v>
      </c>
      <c r="Y28" s="296">
        <v>0</v>
      </c>
      <c r="Z28" s="296">
        <v>170.09957565539793</v>
      </c>
    </row>
    <row r="29" spans="8:26" ht="6.75" customHeight="1">
      <c r="H29" s="296"/>
      <c r="I29" s="296"/>
      <c r="J29" s="296"/>
      <c r="L29" s="296"/>
      <c r="M29" s="296"/>
      <c r="N29" s="296"/>
      <c r="O29" s="296"/>
      <c r="P29" s="296"/>
      <c r="Q29" s="296"/>
      <c r="R29" s="296"/>
      <c r="T29" s="296"/>
      <c r="U29" s="296"/>
      <c r="V29" s="296"/>
      <c r="X29" s="296"/>
      <c r="Y29" s="296"/>
      <c r="Z29" s="296"/>
    </row>
    <row r="30" spans="3:26" ht="12.75">
      <c r="C30" s="296" t="s">
        <v>425</v>
      </c>
      <c r="D30" s="296" t="s">
        <v>740</v>
      </c>
      <c r="H30" s="296">
        <v>205.15366408859583</v>
      </c>
      <c r="I30" s="296">
        <v>211.67098376201358</v>
      </c>
      <c r="J30" s="296">
        <v>-6.517319673417745</v>
      </c>
      <c r="L30" s="296">
        <v>262.6870405665585</v>
      </c>
      <c r="M30" s="296">
        <v>213.6168834778771</v>
      </c>
      <c r="N30" s="296">
        <v>49.070157088681384</v>
      </c>
      <c r="O30" s="296"/>
      <c r="P30" s="296">
        <v>287.25218412692885</v>
      </c>
      <c r="Q30" s="296">
        <v>289.3761205396713</v>
      </c>
      <c r="R30" s="296">
        <v>-2.1239364127424665</v>
      </c>
      <c r="T30" s="296">
        <v>319.5275592761979</v>
      </c>
      <c r="U30" s="296">
        <v>214.34747312580276</v>
      </c>
      <c r="V30" s="296">
        <v>105.18008615039514</v>
      </c>
      <c r="X30" s="296">
        <v>1074.6204480582812</v>
      </c>
      <c r="Y30" s="296">
        <v>929.0114609053647</v>
      </c>
      <c r="Z30" s="296">
        <v>145.60898715291648</v>
      </c>
    </row>
    <row r="31" spans="4:26" s="370" customFormat="1" ht="12.75">
      <c r="D31" s="369" t="s">
        <v>417</v>
      </c>
      <c r="E31" s="369" t="s">
        <v>741</v>
      </c>
      <c r="F31" s="369"/>
      <c r="H31" s="369">
        <v>5.476694204821975</v>
      </c>
      <c r="I31" s="369">
        <v>197.67098376201358</v>
      </c>
      <c r="J31" s="369">
        <v>-192.1942895571916</v>
      </c>
      <c r="L31" s="369">
        <v>6.359895246629936</v>
      </c>
      <c r="M31" s="369">
        <v>202.3008834778771</v>
      </c>
      <c r="N31" s="369">
        <v>-195.94098823124716</v>
      </c>
      <c r="O31" s="369"/>
      <c r="P31" s="369">
        <v>8.21903040969411</v>
      </c>
      <c r="Q31" s="369">
        <v>274.54022053967134</v>
      </c>
      <c r="R31" s="369">
        <v>-266.32119012997725</v>
      </c>
      <c r="T31" s="369">
        <v>10.926740507358279</v>
      </c>
      <c r="U31" s="369">
        <v>186.77147312580277</v>
      </c>
      <c r="V31" s="369">
        <v>-175.84473261844448</v>
      </c>
      <c r="X31" s="369">
        <v>30.9823603685043</v>
      </c>
      <c r="Y31" s="369">
        <v>861.2835609053648</v>
      </c>
      <c r="Z31" s="369">
        <v>-830.3012005368605</v>
      </c>
    </row>
    <row r="32" spans="5:26" ht="12.75">
      <c r="E32" s="295" t="s">
        <v>743</v>
      </c>
      <c r="H32" s="296">
        <v>0</v>
      </c>
      <c r="I32" s="296">
        <v>27.96412072745971</v>
      </c>
      <c r="J32" s="296">
        <v>-27.96412072745971</v>
      </c>
      <c r="L32" s="296">
        <v>0</v>
      </c>
      <c r="M32" s="296">
        <v>29.444105544028723</v>
      </c>
      <c r="N32" s="296">
        <v>-29.444105544028723</v>
      </c>
      <c r="O32" s="296"/>
      <c r="P32" s="296">
        <v>0</v>
      </c>
      <c r="Q32" s="296">
        <v>34.6444972344362</v>
      </c>
      <c r="R32" s="296">
        <v>-34.6444972344362</v>
      </c>
      <c r="T32" s="296">
        <v>0</v>
      </c>
      <c r="U32" s="296">
        <v>27.632627808862978</v>
      </c>
      <c r="V32" s="296">
        <v>-27.632627808862978</v>
      </c>
      <c r="X32" s="296">
        <v>0</v>
      </c>
      <c r="Y32" s="296">
        <v>119.68535131478762</v>
      </c>
      <c r="Z32" s="296">
        <v>-119.68535131478762</v>
      </c>
    </row>
    <row r="33" spans="6:26" ht="12.75">
      <c r="F33" s="295" t="s">
        <v>81</v>
      </c>
      <c r="H33" s="296">
        <v>0</v>
      </c>
      <c r="I33" s="296">
        <v>0</v>
      </c>
      <c r="J33" s="296">
        <v>0</v>
      </c>
      <c r="L33" s="296">
        <v>0</v>
      </c>
      <c r="M33" s="296">
        <v>0</v>
      </c>
      <c r="N33" s="296">
        <v>0</v>
      </c>
      <c r="O33" s="296"/>
      <c r="P33" s="296">
        <v>0</v>
      </c>
      <c r="Q33" s="296">
        <v>0</v>
      </c>
      <c r="R33" s="296">
        <v>0</v>
      </c>
      <c r="T33" s="296">
        <v>0</v>
      </c>
      <c r="U33" s="296">
        <v>0</v>
      </c>
      <c r="V33" s="296">
        <v>0</v>
      </c>
      <c r="X33" s="296">
        <v>0</v>
      </c>
      <c r="Y33" s="296">
        <v>0</v>
      </c>
      <c r="Z33" s="296">
        <v>0</v>
      </c>
    </row>
    <row r="34" spans="6:26" ht="12.75">
      <c r="F34" s="295" t="s">
        <v>742</v>
      </c>
      <c r="H34" s="296">
        <v>0</v>
      </c>
      <c r="I34" s="296">
        <v>27.96412072745971</v>
      </c>
      <c r="J34" s="296">
        <v>-27.96412072745971</v>
      </c>
      <c r="L34" s="296">
        <v>0</v>
      </c>
      <c r="M34" s="296">
        <v>29.444105544028723</v>
      </c>
      <c r="N34" s="296">
        <v>-29.444105544028723</v>
      </c>
      <c r="O34" s="296"/>
      <c r="P34" s="296">
        <v>0</v>
      </c>
      <c r="Q34" s="296">
        <v>34.6444972344362</v>
      </c>
      <c r="R34" s="296">
        <v>-34.6444972344362</v>
      </c>
      <c r="T34" s="296">
        <v>0</v>
      </c>
      <c r="U34" s="296">
        <v>27.632627808862978</v>
      </c>
      <c r="V34" s="296">
        <v>-27.632627808862978</v>
      </c>
      <c r="X34" s="296">
        <v>0</v>
      </c>
      <c r="Y34" s="296">
        <v>119.68535131478762</v>
      </c>
      <c r="Z34" s="296">
        <v>-119.68535131478762</v>
      </c>
    </row>
    <row r="35" spans="7:26" ht="12.75">
      <c r="G35" s="295" t="s">
        <v>82</v>
      </c>
      <c r="H35" s="296">
        <v>0</v>
      </c>
      <c r="I35" s="296">
        <v>11.148325198408596</v>
      </c>
      <c r="J35" s="296">
        <v>-11.148325198408596</v>
      </c>
      <c r="L35" s="296">
        <v>0</v>
      </c>
      <c r="M35" s="296">
        <v>8.685145544028723</v>
      </c>
      <c r="N35" s="296">
        <v>-8.685145544028723</v>
      </c>
      <c r="O35" s="296"/>
      <c r="P35" s="296">
        <v>0</v>
      </c>
      <c r="Q35" s="296">
        <v>11.785050278382677</v>
      </c>
      <c r="R35" s="296">
        <v>-11.785050278382677</v>
      </c>
      <c r="T35" s="296">
        <v>0</v>
      </c>
      <c r="U35" s="296">
        <v>9.85482780886298</v>
      </c>
      <c r="V35" s="296">
        <v>-9.85482780886298</v>
      </c>
      <c r="X35" s="296">
        <v>0</v>
      </c>
      <c r="Y35" s="296">
        <v>41.473348829682976</v>
      </c>
      <c r="Z35" s="296">
        <v>-41.473348829682976</v>
      </c>
    </row>
    <row r="36" spans="7:26" ht="12.75">
      <c r="G36" s="295" t="s">
        <v>53</v>
      </c>
      <c r="H36" s="296">
        <v>0</v>
      </c>
      <c r="I36" s="296">
        <v>16.815795529051115</v>
      </c>
      <c r="J36" s="296">
        <v>-16.815795529051115</v>
      </c>
      <c r="L36" s="296">
        <v>0</v>
      </c>
      <c r="M36" s="296">
        <v>20.758960000000002</v>
      </c>
      <c r="N36" s="296">
        <v>-20.758960000000002</v>
      </c>
      <c r="O36" s="296"/>
      <c r="P36" s="296">
        <v>0</v>
      </c>
      <c r="Q36" s="296">
        <v>22.859446956053528</v>
      </c>
      <c r="R36" s="296">
        <v>-22.859446956053528</v>
      </c>
      <c r="T36" s="296">
        <v>0</v>
      </c>
      <c r="U36" s="296">
        <v>17.7778</v>
      </c>
      <c r="V36" s="296">
        <v>-17.7778</v>
      </c>
      <c r="X36" s="296">
        <v>0</v>
      </c>
      <c r="Y36" s="296">
        <v>78.21200248510465</v>
      </c>
      <c r="Z36" s="296">
        <v>-78.21200248510465</v>
      </c>
    </row>
    <row r="37" spans="5:26" ht="12.75">
      <c r="E37" s="295" t="s">
        <v>744</v>
      </c>
      <c r="H37" s="296">
        <v>5.476694204821975</v>
      </c>
      <c r="I37" s="296">
        <v>43.99763166566537</v>
      </c>
      <c r="J37" s="296">
        <v>-38.52093746084339</v>
      </c>
      <c r="L37" s="296">
        <v>6.359895246629936</v>
      </c>
      <c r="M37" s="296">
        <v>66.41884</v>
      </c>
      <c r="N37" s="296">
        <v>-60.05894475337007</v>
      </c>
      <c r="O37" s="296"/>
      <c r="P37" s="296">
        <v>8.21903040969411</v>
      </c>
      <c r="Q37" s="296">
        <v>58.143262753200005</v>
      </c>
      <c r="R37" s="296">
        <v>-49.92423234350589</v>
      </c>
      <c r="T37" s="296">
        <v>10.926740507358279</v>
      </c>
      <c r="U37" s="296">
        <v>28.280403670800006</v>
      </c>
      <c r="V37" s="296">
        <v>-17.353663163441727</v>
      </c>
      <c r="X37" s="296">
        <v>30.9823603685043</v>
      </c>
      <c r="Y37" s="296">
        <v>196.8401380896654</v>
      </c>
      <c r="Z37" s="296">
        <v>-165.8577777211611</v>
      </c>
    </row>
    <row r="38" spans="6:26" ht="12.75">
      <c r="F38" s="295" t="s">
        <v>83</v>
      </c>
      <c r="H38" s="296">
        <v>0</v>
      </c>
      <c r="I38" s="296">
        <v>1.2</v>
      </c>
      <c r="J38" s="296">
        <v>-1.2</v>
      </c>
      <c r="L38" s="296">
        <v>0</v>
      </c>
      <c r="M38" s="296">
        <v>2.5</v>
      </c>
      <c r="N38" s="296">
        <v>-2.5</v>
      </c>
      <c r="O38" s="296"/>
      <c r="P38" s="296">
        <v>0</v>
      </c>
      <c r="Q38" s="296">
        <v>1.8</v>
      </c>
      <c r="R38" s="296">
        <v>-1.8</v>
      </c>
      <c r="T38" s="296">
        <v>0</v>
      </c>
      <c r="U38" s="296">
        <v>0</v>
      </c>
      <c r="V38" s="296">
        <v>0</v>
      </c>
      <c r="X38" s="296">
        <v>0</v>
      </c>
      <c r="Y38" s="296">
        <v>5.5</v>
      </c>
      <c r="Z38" s="296">
        <v>-5.5</v>
      </c>
    </row>
    <row r="39" spans="6:26" ht="12.75">
      <c r="F39" s="295" t="s">
        <v>44</v>
      </c>
      <c r="H39" s="296">
        <v>5.476694204821975</v>
      </c>
      <c r="I39" s="296">
        <v>42.797631665665364</v>
      </c>
      <c r="J39" s="296">
        <v>-37.32093746084339</v>
      </c>
      <c r="L39" s="296">
        <v>6.359895246629936</v>
      </c>
      <c r="M39" s="296">
        <v>63.91884</v>
      </c>
      <c r="N39" s="296">
        <v>-57.55894475337007</v>
      </c>
      <c r="O39" s="296"/>
      <c r="P39" s="296">
        <v>8.21903040969411</v>
      </c>
      <c r="Q39" s="296">
        <v>56.34326275320001</v>
      </c>
      <c r="R39" s="296">
        <v>-48.124232343505895</v>
      </c>
      <c r="T39" s="296">
        <v>10.926740507358279</v>
      </c>
      <c r="U39" s="296">
        <v>28.280403670800006</v>
      </c>
      <c r="V39" s="296">
        <v>-17.353663163441727</v>
      </c>
      <c r="X39" s="296">
        <v>30.9823603685043</v>
      </c>
      <c r="Y39" s="296">
        <v>191.3401380896654</v>
      </c>
      <c r="Z39" s="296">
        <v>-160.3577777211611</v>
      </c>
    </row>
    <row r="40" spans="5:26" ht="12.75">
      <c r="E40" s="295" t="s">
        <v>745</v>
      </c>
      <c r="H40" s="296">
        <v>0</v>
      </c>
      <c r="I40" s="296">
        <v>125.70923136888848</v>
      </c>
      <c r="J40" s="296">
        <v>-125.70923136888848</v>
      </c>
      <c r="L40" s="296">
        <v>0</v>
      </c>
      <c r="M40" s="296">
        <v>106.43793793384839</v>
      </c>
      <c r="N40" s="296">
        <v>-106.43793793384839</v>
      </c>
      <c r="O40" s="296"/>
      <c r="P40" s="296">
        <v>0</v>
      </c>
      <c r="Q40" s="296">
        <v>181.75246055203513</v>
      </c>
      <c r="R40" s="296">
        <v>-181.75246055203513</v>
      </c>
      <c r="T40" s="296">
        <v>0</v>
      </c>
      <c r="U40" s="296">
        <v>130.8584416461398</v>
      </c>
      <c r="V40" s="296">
        <v>-130.8584416461398</v>
      </c>
      <c r="X40" s="296">
        <v>0</v>
      </c>
      <c r="Y40" s="296">
        <v>544.7580715009118</v>
      </c>
      <c r="Z40" s="296">
        <v>-544.7580715009118</v>
      </c>
    </row>
    <row r="41" spans="4:26" s="370" customFormat="1" ht="12.75">
      <c r="D41" s="370" t="s">
        <v>518</v>
      </c>
      <c r="H41" s="369">
        <v>199.67696988377386</v>
      </c>
      <c r="I41" s="369">
        <v>14</v>
      </c>
      <c r="J41" s="369">
        <v>185.67696988377386</v>
      </c>
      <c r="L41" s="369">
        <v>256.32714531992855</v>
      </c>
      <c r="M41" s="369">
        <v>11.315999999999999</v>
      </c>
      <c r="N41" s="369">
        <v>245.01114531992854</v>
      </c>
      <c r="O41" s="369"/>
      <c r="P41" s="369">
        <v>279.03315371723477</v>
      </c>
      <c r="Q41" s="369">
        <v>14.835899999999999</v>
      </c>
      <c r="R41" s="369">
        <v>264.1972537172348</v>
      </c>
      <c r="T41" s="369">
        <v>308.60081876883964</v>
      </c>
      <c r="U41" s="369">
        <v>27.576</v>
      </c>
      <c r="V41" s="369">
        <v>281.0248187688396</v>
      </c>
      <c r="X41" s="369">
        <v>1043.638087689777</v>
      </c>
      <c r="Y41" s="369">
        <v>67.7279</v>
      </c>
      <c r="Z41" s="369">
        <v>975.910187689777</v>
      </c>
    </row>
    <row r="42" spans="5:26" ht="12.75">
      <c r="E42" s="295" t="s">
        <v>743</v>
      </c>
      <c r="H42" s="296">
        <v>141.51981653233997</v>
      </c>
      <c r="I42" s="296">
        <v>8.1</v>
      </c>
      <c r="J42" s="296">
        <v>133.41981653233998</v>
      </c>
      <c r="L42" s="296">
        <v>178.8547020821192</v>
      </c>
      <c r="M42" s="296">
        <v>8.6</v>
      </c>
      <c r="N42" s="296">
        <v>170.2547020821192</v>
      </c>
      <c r="O42" s="296"/>
      <c r="P42" s="296">
        <v>194.67019168984402</v>
      </c>
      <c r="Q42" s="296">
        <v>11.819899999999999</v>
      </c>
      <c r="R42" s="296">
        <v>182.85029168984403</v>
      </c>
      <c r="T42" s="296">
        <v>228.50193565946353</v>
      </c>
      <c r="U42" s="296">
        <v>12.476</v>
      </c>
      <c r="V42" s="296">
        <v>216.02593565946353</v>
      </c>
      <c r="X42" s="296">
        <v>743.5466459637668</v>
      </c>
      <c r="Y42" s="296">
        <v>40.9959</v>
      </c>
      <c r="Z42" s="296">
        <v>702.5507459637668</v>
      </c>
    </row>
    <row r="43" spans="6:26" ht="12.75">
      <c r="F43" s="295" t="s">
        <v>81</v>
      </c>
      <c r="H43" s="296">
        <v>136.9327</v>
      </c>
      <c r="I43" s="296">
        <v>1.7</v>
      </c>
      <c r="J43" s="296">
        <v>135.23270000000002</v>
      </c>
      <c r="L43" s="296">
        <v>167.76610000000002</v>
      </c>
      <c r="M43" s="296">
        <v>1.7</v>
      </c>
      <c r="N43" s="296">
        <v>166.06610000000003</v>
      </c>
      <c r="O43" s="296"/>
      <c r="P43" s="296">
        <v>175.8359</v>
      </c>
      <c r="Q43" s="296">
        <v>1.8239</v>
      </c>
      <c r="R43" s="296">
        <v>174.012</v>
      </c>
      <c r="T43" s="296">
        <v>200.77550000000002</v>
      </c>
      <c r="U43" s="296">
        <v>2.076</v>
      </c>
      <c r="V43" s="296">
        <v>198.69950000000003</v>
      </c>
      <c r="X43" s="296">
        <v>681.3102000000001</v>
      </c>
      <c r="Y43" s="296">
        <v>7.299900000000001</v>
      </c>
      <c r="Z43" s="296">
        <v>674.0103000000001</v>
      </c>
    </row>
    <row r="44" spans="6:26" ht="12.75">
      <c r="F44" s="296" t="s">
        <v>742</v>
      </c>
      <c r="H44" s="296">
        <v>4.587116532339966</v>
      </c>
      <c r="I44" s="296">
        <v>6.4</v>
      </c>
      <c r="J44" s="296">
        <v>-1.8128834676600345</v>
      </c>
      <c r="L44" s="296">
        <v>11.088602082119156</v>
      </c>
      <c r="M44" s="296">
        <v>6.9</v>
      </c>
      <c r="N44" s="296">
        <v>4.188602082119155</v>
      </c>
      <c r="O44" s="296"/>
      <c r="P44" s="296">
        <v>18.83429168984402</v>
      </c>
      <c r="Q44" s="296">
        <v>9.995999999999999</v>
      </c>
      <c r="R44" s="296">
        <v>8.83829168984402</v>
      </c>
      <c r="T44" s="296">
        <v>27.726435659463505</v>
      </c>
      <c r="U44" s="296">
        <v>10.4</v>
      </c>
      <c r="V44" s="296">
        <v>17.326435659463506</v>
      </c>
      <c r="X44" s="296">
        <v>62.23644596376665</v>
      </c>
      <c r="Y44" s="296">
        <v>33.696</v>
      </c>
      <c r="Z44" s="296">
        <v>28.54044596376665</v>
      </c>
    </row>
    <row r="45" spans="7:26" ht="12.75">
      <c r="G45" s="295" t="s">
        <v>82</v>
      </c>
      <c r="H45" s="296">
        <v>2.9283259656732996</v>
      </c>
      <c r="I45" s="296">
        <v>0</v>
      </c>
      <c r="J45" s="296">
        <v>2.9283259656732996</v>
      </c>
      <c r="L45" s="296">
        <v>5.654581675285822</v>
      </c>
      <c r="M45" s="296">
        <v>0</v>
      </c>
      <c r="N45" s="296">
        <v>5.654581675285822</v>
      </c>
      <c r="O45" s="296"/>
      <c r="P45" s="296">
        <v>6.130289089259784</v>
      </c>
      <c r="Q45" s="296">
        <v>0</v>
      </c>
      <c r="R45" s="296">
        <v>6.130289089259784</v>
      </c>
      <c r="T45" s="296">
        <v>8.996059310796838</v>
      </c>
      <c r="U45" s="296">
        <v>0</v>
      </c>
      <c r="V45" s="296">
        <v>8.996059310796838</v>
      </c>
      <c r="X45" s="296">
        <v>23.709256041015742</v>
      </c>
      <c r="Y45" s="296">
        <v>0</v>
      </c>
      <c r="Z45" s="296">
        <v>23.709256041015742</v>
      </c>
    </row>
    <row r="46" spans="7:26" ht="12.75">
      <c r="G46" s="295" t="s">
        <v>53</v>
      </c>
      <c r="H46" s="296">
        <v>1.6587905666666667</v>
      </c>
      <c r="I46" s="296">
        <v>6.4</v>
      </c>
      <c r="J46" s="296">
        <v>-4.741209433333333</v>
      </c>
      <c r="L46" s="296">
        <v>5.4340204068333335</v>
      </c>
      <c r="M46" s="296">
        <v>6.9</v>
      </c>
      <c r="N46" s="296">
        <v>-1.4659795931666668</v>
      </c>
      <c r="O46" s="296"/>
      <c r="P46" s="296">
        <v>12.704002600584236</v>
      </c>
      <c r="Q46" s="296">
        <v>9.995999999999999</v>
      </c>
      <c r="R46" s="296">
        <v>2.708002600584237</v>
      </c>
      <c r="T46" s="296">
        <v>18.730376348666667</v>
      </c>
      <c r="U46" s="296">
        <v>10.4</v>
      </c>
      <c r="V46" s="296">
        <v>8.330376348666666</v>
      </c>
      <c r="X46" s="296">
        <v>38.52718992275091</v>
      </c>
      <c r="Y46" s="296">
        <v>33.696</v>
      </c>
      <c r="Z46" s="296">
        <v>4.831189922750909</v>
      </c>
    </row>
    <row r="47" spans="5:26" ht="12.75">
      <c r="E47" s="296" t="s">
        <v>744</v>
      </c>
      <c r="H47" s="296">
        <v>23.968008795178026</v>
      </c>
      <c r="I47" s="296">
        <v>1.5</v>
      </c>
      <c r="J47" s="296">
        <v>22.468008795178026</v>
      </c>
      <c r="L47" s="296">
        <v>39.45570775337006</v>
      </c>
      <c r="M47" s="296">
        <v>2.3</v>
      </c>
      <c r="N47" s="296">
        <v>37.155707753370066</v>
      </c>
      <c r="O47" s="296"/>
      <c r="P47" s="296">
        <v>45.57986359030589</v>
      </c>
      <c r="Q47" s="296">
        <v>1.5</v>
      </c>
      <c r="R47" s="296">
        <v>44.07986359030589</v>
      </c>
      <c r="T47" s="296">
        <v>52.385531492641725</v>
      </c>
      <c r="U47" s="296">
        <v>1.8</v>
      </c>
      <c r="V47" s="296">
        <v>50.58553149264173</v>
      </c>
      <c r="X47" s="296">
        <v>161.3891116314957</v>
      </c>
      <c r="Y47" s="296">
        <v>7.1</v>
      </c>
      <c r="Z47" s="296">
        <v>154.2891116314957</v>
      </c>
    </row>
    <row r="48" spans="6:26" ht="12.75">
      <c r="F48" s="295" t="s">
        <v>83</v>
      </c>
      <c r="H48" s="296">
        <v>0</v>
      </c>
      <c r="I48" s="296">
        <v>0</v>
      </c>
      <c r="J48" s="296">
        <v>0</v>
      </c>
      <c r="L48" s="296">
        <v>0</v>
      </c>
      <c r="M48" s="296">
        <v>0</v>
      </c>
      <c r="N48" s="296">
        <v>0</v>
      </c>
      <c r="O48" s="296"/>
      <c r="P48" s="296">
        <v>0</v>
      </c>
      <c r="Q48" s="296">
        <v>0</v>
      </c>
      <c r="R48" s="296">
        <v>0</v>
      </c>
      <c r="T48" s="296">
        <v>0</v>
      </c>
      <c r="U48" s="296">
        <v>0</v>
      </c>
      <c r="V48" s="296">
        <v>0</v>
      </c>
      <c r="X48" s="296">
        <v>0</v>
      </c>
      <c r="Y48" s="296">
        <v>0</v>
      </c>
      <c r="Z48" s="296">
        <v>0</v>
      </c>
    </row>
    <row r="49" spans="6:26" ht="12.75">
      <c r="F49" s="295" t="s">
        <v>44</v>
      </c>
      <c r="H49" s="299">
        <v>23.968008795178026</v>
      </c>
      <c r="I49" s="299">
        <v>1.5</v>
      </c>
      <c r="J49" s="299">
        <v>22.468008795178026</v>
      </c>
      <c r="K49" s="300"/>
      <c r="L49" s="299">
        <v>39.45570775337006</v>
      </c>
      <c r="M49" s="299">
        <v>2.3</v>
      </c>
      <c r="N49" s="299">
        <v>37.155707753370066</v>
      </c>
      <c r="O49" s="299"/>
      <c r="P49" s="299">
        <v>45.57986359030589</v>
      </c>
      <c r="Q49" s="299">
        <v>1.5</v>
      </c>
      <c r="R49" s="299">
        <v>44.07986359030589</v>
      </c>
      <c r="S49" s="300"/>
      <c r="T49" s="299">
        <v>52.385531492641725</v>
      </c>
      <c r="U49" s="299">
        <v>1.8</v>
      </c>
      <c r="V49" s="299">
        <v>50.58553149264173</v>
      </c>
      <c r="W49" s="300"/>
      <c r="X49" s="299">
        <v>161.3891116314957</v>
      </c>
      <c r="Y49" s="299">
        <v>7.1</v>
      </c>
      <c r="Z49" s="299">
        <v>154.2891116314957</v>
      </c>
    </row>
    <row r="50" spans="2:26" ht="12.75">
      <c r="B50" s="301"/>
      <c r="C50" s="301"/>
      <c r="D50" s="301"/>
      <c r="E50" s="301" t="s">
        <v>745</v>
      </c>
      <c r="F50" s="301"/>
      <c r="G50" s="301"/>
      <c r="H50" s="302">
        <v>34.189144556255854</v>
      </c>
      <c r="I50" s="302">
        <v>4.4</v>
      </c>
      <c r="J50" s="302">
        <v>29.789144556255856</v>
      </c>
      <c r="K50" s="301"/>
      <c r="L50" s="302">
        <v>38.016735484439316</v>
      </c>
      <c r="M50" s="302">
        <v>0.41600000000000004</v>
      </c>
      <c r="N50" s="302">
        <v>37.60073548443932</v>
      </c>
      <c r="O50" s="302"/>
      <c r="P50" s="302">
        <v>38.78309843708486</v>
      </c>
      <c r="Q50" s="302">
        <v>1.516</v>
      </c>
      <c r="R50" s="302">
        <v>37.26709843708486</v>
      </c>
      <c r="S50" s="301"/>
      <c r="T50" s="302">
        <v>27.713351616734396</v>
      </c>
      <c r="U50" s="302">
        <v>13.3</v>
      </c>
      <c r="V50" s="302">
        <v>14.413351616734396</v>
      </c>
      <c r="W50" s="301"/>
      <c r="X50" s="302">
        <v>138.70233009451442</v>
      </c>
      <c r="Y50" s="302">
        <v>19.632</v>
      </c>
      <c r="Z50" s="302">
        <v>119.07033009451442</v>
      </c>
    </row>
    <row r="51" spans="8:26" ht="12.75">
      <c r="H51" s="296"/>
      <c r="I51" s="296"/>
      <c r="J51" s="296"/>
      <c r="L51" s="296"/>
      <c r="M51" s="296"/>
      <c r="N51" s="296"/>
      <c r="O51" s="296"/>
      <c r="P51" s="296"/>
      <c r="Q51" s="296"/>
      <c r="R51" s="296"/>
      <c r="T51" s="296"/>
      <c r="U51" s="296"/>
      <c r="V51" s="296"/>
      <c r="X51" s="296"/>
      <c r="Y51" s="296"/>
      <c r="Z51" s="296"/>
    </row>
    <row r="52" spans="8:26" ht="12.75">
      <c r="H52" s="296"/>
      <c r="I52" s="296"/>
      <c r="J52" s="296"/>
      <c r="L52" s="296"/>
      <c r="M52" s="296"/>
      <c r="N52" s="296"/>
      <c r="O52" s="296"/>
      <c r="P52" s="296"/>
      <c r="Q52" s="296"/>
      <c r="R52" s="296"/>
      <c r="T52" s="296"/>
      <c r="U52" s="296"/>
      <c r="V52" s="296"/>
      <c r="X52" s="296"/>
      <c r="Y52" s="296"/>
      <c r="Z52" s="296"/>
    </row>
    <row r="53" spans="8:26" ht="12.75">
      <c r="H53" s="296"/>
      <c r="I53" s="296"/>
      <c r="J53" s="296"/>
      <c r="L53" s="296"/>
      <c r="M53" s="296"/>
      <c r="N53" s="296"/>
      <c r="O53" s="296"/>
      <c r="P53" s="296"/>
      <c r="Q53" s="296"/>
      <c r="R53" s="296"/>
      <c r="T53" s="296"/>
      <c r="U53" s="296"/>
      <c r="V53" s="296"/>
      <c r="X53" s="296"/>
      <c r="Y53" s="296"/>
      <c r="Z53" s="296"/>
    </row>
    <row r="54" spans="2:26" ht="12.75">
      <c r="B54" s="300" t="s">
        <v>438</v>
      </c>
      <c r="C54" s="295" t="s">
        <v>84</v>
      </c>
      <c r="H54" s="296"/>
      <c r="I54" s="296"/>
      <c r="J54" s="296"/>
      <c r="L54" s="296"/>
      <c r="M54" s="296"/>
      <c r="N54" s="296"/>
      <c r="O54" s="296"/>
      <c r="P54" s="296"/>
      <c r="Q54" s="296"/>
      <c r="R54" s="296"/>
      <c r="T54" s="296"/>
      <c r="U54" s="296"/>
      <c r="V54" s="296"/>
      <c r="X54" s="296"/>
      <c r="Y54" s="296"/>
      <c r="Z54" s="296"/>
    </row>
    <row r="55" spans="8:26" ht="12.75">
      <c r="H55" s="296"/>
      <c r="I55" s="296"/>
      <c r="J55" s="296"/>
      <c r="L55" s="296"/>
      <c r="M55" s="296"/>
      <c r="N55" s="296"/>
      <c r="O55" s="296"/>
      <c r="P55" s="296"/>
      <c r="Q55" s="296"/>
      <c r="R55" s="296"/>
      <c r="T55" s="296"/>
      <c r="U55" s="296"/>
      <c r="V55" s="296"/>
      <c r="X55" s="296"/>
      <c r="Y55" s="296"/>
      <c r="Z55" s="296"/>
    </row>
    <row r="56" spans="2:26" s="156" customFormat="1" ht="12.75">
      <c r="B56" s="291"/>
      <c r="C56" s="291"/>
      <c r="D56" s="291"/>
      <c r="E56" s="291"/>
      <c r="F56" s="291"/>
      <c r="G56" s="291"/>
      <c r="H56" s="382" t="s">
        <v>344</v>
      </c>
      <c r="I56" s="382"/>
      <c r="J56" s="382"/>
      <c r="K56" s="257"/>
      <c r="L56" s="382" t="s">
        <v>345</v>
      </c>
      <c r="M56" s="382"/>
      <c r="N56" s="382"/>
      <c r="O56" s="294"/>
      <c r="P56" s="382" t="s">
        <v>346</v>
      </c>
      <c r="Q56" s="382"/>
      <c r="R56" s="382"/>
      <c r="S56" s="294"/>
      <c r="T56" s="382" t="s">
        <v>347</v>
      </c>
      <c r="U56" s="382"/>
      <c r="V56" s="382"/>
      <c r="W56" s="257"/>
      <c r="X56" s="397" t="s">
        <v>641</v>
      </c>
      <c r="Y56" s="382"/>
      <c r="Z56" s="382"/>
    </row>
    <row r="57" spans="8:26" ht="12.75">
      <c r="H57" s="303" t="s">
        <v>157</v>
      </c>
      <c r="I57" s="303" t="s">
        <v>158</v>
      </c>
      <c r="J57" s="303" t="s">
        <v>159</v>
      </c>
      <c r="L57" s="303" t="s">
        <v>157</v>
      </c>
      <c r="M57" s="303" t="s">
        <v>158</v>
      </c>
      <c r="N57" s="303" t="s">
        <v>159</v>
      </c>
      <c r="O57" s="304"/>
      <c r="P57" s="303" t="s">
        <v>157</v>
      </c>
      <c r="Q57" s="303" t="s">
        <v>158</v>
      </c>
      <c r="R57" s="303" t="s">
        <v>159</v>
      </c>
      <c r="T57" s="303" t="s">
        <v>157</v>
      </c>
      <c r="U57" s="303" t="s">
        <v>158</v>
      </c>
      <c r="V57" s="303" t="s">
        <v>159</v>
      </c>
      <c r="X57" s="303" t="s">
        <v>157</v>
      </c>
      <c r="Y57" s="303" t="s">
        <v>158</v>
      </c>
      <c r="Z57" s="303" t="s">
        <v>159</v>
      </c>
    </row>
    <row r="58" spans="8:26" ht="12.75">
      <c r="H58" s="296"/>
      <c r="I58" s="296"/>
      <c r="J58" s="296"/>
      <c r="L58" s="296"/>
      <c r="M58" s="296"/>
      <c r="N58" s="296"/>
      <c r="O58" s="296"/>
      <c r="P58" s="296"/>
      <c r="Q58" s="296"/>
      <c r="R58" s="296"/>
      <c r="T58" s="296"/>
      <c r="U58" s="296"/>
      <c r="V58" s="296"/>
      <c r="X58" s="296"/>
      <c r="Y58" s="296"/>
      <c r="Z58" s="296"/>
    </row>
    <row r="59" spans="4:26" ht="12.75">
      <c r="D59" s="295" t="s">
        <v>85</v>
      </c>
      <c r="H59" s="296"/>
      <c r="I59" s="296">
        <v>208.48214758315055</v>
      </c>
      <c r="J59" s="296">
        <v>-208.48214758315055</v>
      </c>
      <c r="L59" s="296"/>
      <c r="M59" s="296">
        <v>980.5061444915007</v>
      </c>
      <c r="N59" s="296">
        <v>-980.5061444915007</v>
      </c>
      <c r="O59" s="296"/>
      <c r="P59" s="296"/>
      <c r="Q59" s="296">
        <v>558.0039020937778</v>
      </c>
      <c r="R59" s="296">
        <v>-558.0039020937778</v>
      </c>
      <c r="T59" s="296"/>
      <c r="U59" s="296">
        <v>852.8426956739422</v>
      </c>
      <c r="V59" s="296">
        <v>-852.8426956739422</v>
      </c>
      <c r="X59" s="296"/>
      <c r="Y59" s="296">
        <v>2599.8348898423715</v>
      </c>
      <c r="Z59" s="296">
        <v>-2599.8348898423715</v>
      </c>
    </row>
    <row r="60" spans="4:26" ht="12.75">
      <c r="D60" s="305"/>
      <c r="E60" s="296" t="s">
        <v>751</v>
      </c>
      <c r="H60" s="296"/>
      <c r="I60" s="296">
        <v>202.93860621944003</v>
      </c>
      <c r="J60" s="296">
        <v>-202.93860621944003</v>
      </c>
      <c r="L60" s="296"/>
      <c r="M60" s="296">
        <v>954.54450446474</v>
      </c>
      <c r="N60" s="296">
        <v>-954.54450446474</v>
      </c>
      <c r="O60" s="296"/>
      <c r="P60" s="296"/>
      <c r="Q60" s="296">
        <v>553.60376636954</v>
      </c>
      <c r="R60" s="296">
        <v>-553.60376636954</v>
      </c>
      <c r="T60" s="296"/>
      <c r="U60" s="296">
        <v>843.7460345365973</v>
      </c>
      <c r="V60" s="296">
        <v>-843.7460345365973</v>
      </c>
      <c r="X60" s="296"/>
      <c r="Y60" s="296">
        <v>2554.832911590317</v>
      </c>
      <c r="Z60" s="296">
        <v>-2554.832911590317</v>
      </c>
    </row>
    <row r="61" spans="4:26" ht="12.75">
      <c r="D61" s="305"/>
      <c r="E61" s="296" t="s">
        <v>752</v>
      </c>
      <c r="H61" s="296"/>
      <c r="I61" s="296">
        <v>5.543541363710517</v>
      </c>
      <c r="J61" s="296">
        <v>-5.543541363710517</v>
      </c>
      <c r="L61" s="296"/>
      <c r="M61" s="296">
        <v>25.96164002676062</v>
      </c>
      <c r="N61" s="296">
        <v>-25.96164002676062</v>
      </c>
      <c r="O61" s="296"/>
      <c r="P61" s="296"/>
      <c r="Q61" s="296">
        <v>4.400135724237771</v>
      </c>
      <c r="R61" s="296">
        <v>-4.400135724237771</v>
      </c>
      <c r="T61" s="296"/>
      <c r="U61" s="296">
        <v>9.096661137344881</v>
      </c>
      <c r="V61" s="296">
        <v>-9.096661137344881</v>
      </c>
      <c r="X61" s="296"/>
      <c r="Y61" s="296">
        <v>45.00197825205379</v>
      </c>
      <c r="Z61" s="296">
        <v>-45.00197825205379</v>
      </c>
    </row>
    <row r="62" spans="8:26" ht="8.25" customHeight="1">
      <c r="H62" s="296"/>
      <c r="I62" s="296"/>
      <c r="J62" s="296"/>
      <c r="L62" s="296"/>
      <c r="M62" s="296"/>
      <c r="N62" s="296"/>
      <c r="O62" s="296"/>
      <c r="P62" s="296"/>
      <c r="Q62" s="296"/>
      <c r="R62" s="296"/>
      <c r="T62" s="296"/>
      <c r="U62" s="296"/>
      <c r="V62" s="296"/>
      <c r="X62" s="296"/>
      <c r="Y62" s="296"/>
      <c r="Z62" s="296"/>
    </row>
    <row r="63" spans="2:26" ht="12.75">
      <c r="B63" s="296" t="s">
        <v>753</v>
      </c>
      <c r="C63" s="295" t="s">
        <v>86</v>
      </c>
      <c r="H63" s="296"/>
      <c r="I63" s="296"/>
      <c r="J63" s="296"/>
      <c r="L63" s="296"/>
      <c r="M63" s="296"/>
      <c r="N63" s="296"/>
      <c r="O63" s="296"/>
      <c r="P63" s="296"/>
      <c r="Q63" s="296"/>
      <c r="R63" s="296"/>
      <c r="T63" s="296"/>
      <c r="U63" s="296"/>
      <c r="V63" s="296"/>
      <c r="X63" s="296"/>
      <c r="Y63" s="296"/>
      <c r="Z63" s="296"/>
    </row>
    <row r="64" spans="8:26" ht="9.75" customHeight="1">
      <c r="H64" s="296"/>
      <c r="I64" s="296"/>
      <c r="J64" s="296"/>
      <c r="L64" s="296"/>
      <c r="M64" s="296"/>
      <c r="N64" s="296"/>
      <c r="O64" s="296"/>
      <c r="P64" s="296"/>
      <c r="Q64" s="296"/>
      <c r="R64" s="296"/>
      <c r="T64" s="296"/>
      <c r="U64" s="296"/>
      <c r="V64" s="296"/>
      <c r="X64" s="296"/>
      <c r="Y64" s="296"/>
      <c r="Z64" s="296"/>
    </row>
    <row r="65" spans="2:26" s="156" customFormat="1" ht="12.75">
      <c r="B65" s="291"/>
      <c r="C65" s="291"/>
      <c r="D65" s="291"/>
      <c r="E65" s="291"/>
      <c r="F65" s="291"/>
      <c r="G65" s="291"/>
      <c r="H65" s="382" t="s">
        <v>344</v>
      </c>
      <c r="I65" s="382"/>
      <c r="J65" s="382"/>
      <c r="K65" s="257"/>
      <c r="L65" s="382" t="s">
        <v>345</v>
      </c>
      <c r="M65" s="382"/>
      <c r="N65" s="382"/>
      <c r="O65" s="294"/>
      <c r="P65" s="382" t="s">
        <v>346</v>
      </c>
      <c r="Q65" s="382"/>
      <c r="R65" s="382"/>
      <c r="S65" s="294"/>
      <c r="T65" s="382" t="s">
        <v>347</v>
      </c>
      <c r="U65" s="382"/>
      <c r="V65" s="382"/>
      <c r="W65" s="257"/>
      <c r="X65" s="397" t="s">
        <v>641</v>
      </c>
      <c r="Y65" s="382"/>
      <c r="Z65" s="382"/>
    </row>
    <row r="66" spans="8:26" ht="12.75">
      <c r="H66" s="303" t="s">
        <v>157</v>
      </c>
      <c r="I66" s="303" t="s">
        <v>158</v>
      </c>
      <c r="J66" s="303" t="s">
        <v>159</v>
      </c>
      <c r="L66" s="303" t="s">
        <v>157</v>
      </c>
      <c r="M66" s="303" t="s">
        <v>158</v>
      </c>
      <c r="N66" s="303" t="s">
        <v>159</v>
      </c>
      <c r="O66" s="304"/>
      <c r="P66" s="303" t="s">
        <v>157</v>
      </c>
      <c r="Q66" s="303" t="s">
        <v>158</v>
      </c>
      <c r="R66" s="303" t="s">
        <v>159</v>
      </c>
      <c r="T66" s="303" t="s">
        <v>157</v>
      </c>
      <c r="U66" s="303" t="s">
        <v>158</v>
      </c>
      <c r="V66" s="303" t="s">
        <v>159</v>
      </c>
      <c r="X66" s="303" t="s">
        <v>157</v>
      </c>
      <c r="Y66" s="303" t="s">
        <v>158</v>
      </c>
      <c r="Z66" s="303" t="s">
        <v>159</v>
      </c>
    </row>
    <row r="67" spans="8:26" ht="12.75">
      <c r="H67" s="296"/>
      <c r="I67" s="296"/>
      <c r="J67" s="296"/>
      <c r="L67" s="296"/>
      <c r="M67" s="296"/>
      <c r="N67" s="296"/>
      <c r="O67" s="296"/>
      <c r="P67" s="296"/>
      <c r="Q67" s="296"/>
      <c r="R67" s="296"/>
      <c r="T67" s="296"/>
      <c r="U67" s="296"/>
      <c r="V67" s="296"/>
      <c r="X67" s="296"/>
      <c r="Y67" s="296"/>
      <c r="Z67" s="296"/>
    </row>
    <row r="68" spans="4:26" ht="12.75">
      <c r="D68" s="295" t="s">
        <v>85</v>
      </c>
      <c r="H68" s="296"/>
      <c r="I68" s="296">
        <v>12.2</v>
      </c>
      <c r="J68" s="296">
        <v>-12.2</v>
      </c>
      <c r="L68" s="296"/>
      <c r="M68" s="296">
        <v>15.2</v>
      </c>
      <c r="N68" s="296">
        <v>-15.2</v>
      </c>
      <c r="O68" s="296"/>
      <c r="P68" s="296"/>
      <c r="Q68" s="296">
        <v>12.5</v>
      </c>
      <c r="R68" s="296">
        <v>-12.5</v>
      </c>
      <c r="T68" s="296"/>
      <c r="U68" s="296">
        <v>14</v>
      </c>
      <c r="V68" s="296">
        <v>-14</v>
      </c>
      <c r="X68" s="296"/>
      <c r="Y68" s="296">
        <v>53.9</v>
      </c>
      <c r="Z68" s="296">
        <v>-53.9</v>
      </c>
    </row>
    <row r="69" spans="5:26" ht="12.75">
      <c r="E69" s="296" t="s">
        <v>743</v>
      </c>
      <c r="H69" s="296"/>
      <c r="I69" s="296">
        <v>8.150970000000001</v>
      </c>
      <c r="J69" s="296">
        <v>-8.150970000000001</v>
      </c>
      <c r="L69" s="296"/>
      <c r="M69" s="296">
        <v>2.43864</v>
      </c>
      <c r="N69" s="296">
        <v>-2.43864</v>
      </c>
      <c r="O69" s="296"/>
      <c r="P69" s="296"/>
      <c r="Q69" s="296">
        <v>3.461602197541612</v>
      </c>
      <c r="R69" s="296">
        <v>-3.461602197541612</v>
      </c>
      <c r="T69" s="296"/>
      <c r="U69" s="296">
        <v>4.5531962043741</v>
      </c>
      <c r="V69" s="296">
        <v>-4.5531962043741</v>
      </c>
      <c r="X69" s="296"/>
      <c r="Y69" s="296">
        <v>18.604408401915713</v>
      </c>
      <c r="Z69" s="296">
        <v>-18.604408401915713</v>
      </c>
    </row>
    <row r="70" spans="5:26" ht="12.75">
      <c r="E70" s="296" t="s">
        <v>744</v>
      </c>
      <c r="H70" s="296"/>
      <c r="I70" s="296">
        <v>1.7970357575757578</v>
      </c>
      <c r="J70" s="296">
        <v>-1.7970357575757578</v>
      </c>
      <c r="L70" s="296"/>
      <c r="M70" s="296">
        <v>2.7532188826242954</v>
      </c>
      <c r="N70" s="296">
        <v>-2.7532188826242954</v>
      </c>
      <c r="O70" s="296"/>
      <c r="P70" s="296"/>
      <c r="Q70" s="296">
        <v>1.989105899274094</v>
      </c>
      <c r="R70" s="296">
        <v>-1.989105899274094</v>
      </c>
      <c r="T70" s="296"/>
      <c r="U70" s="296">
        <v>2.1158865349299587</v>
      </c>
      <c r="V70" s="296">
        <v>-2.1158865349299587</v>
      </c>
      <c r="X70" s="296"/>
      <c r="Y70" s="296">
        <v>8.655247074404105</v>
      </c>
      <c r="Z70" s="296">
        <v>-8.655247074404105</v>
      </c>
    </row>
    <row r="71" spans="5:26" ht="12.75">
      <c r="E71" s="296" t="s">
        <v>745</v>
      </c>
      <c r="H71" s="296"/>
      <c r="I71" s="296">
        <v>2.2519942424242423</v>
      </c>
      <c r="J71" s="296">
        <v>-2.2519942424242423</v>
      </c>
      <c r="L71" s="296"/>
      <c r="M71" s="296">
        <v>10.008141117375704</v>
      </c>
      <c r="N71" s="296">
        <v>-10.008141117375704</v>
      </c>
      <c r="O71" s="296"/>
      <c r="P71" s="296"/>
      <c r="Q71" s="296">
        <v>7.049291903184294</v>
      </c>
      <c r="R71" s="296">
        <v>-7.049291903184294</v>
      </c>
      <c r="T71" s="296"/>
      <c r="U71" s="296">
        <v>7.330917260695942</v>
      </c>
      <c r="V71" s="296">
        <v>-7.330917260695942</v>
      </c>
      <c r="X71" s="296"/>
      <c r="Y71" s="296">
        <v>26.64034452368018</v>
      </c>
      <c r="Z71" s="296">
        <v>-26.64034452368018</v>
      </c>
    </row>
    <row r="72" ht="11.25" customHeight="1"/>
  </sheetData>
  <mergeCells count="16">
    <mergeCell ref="H5:V5"/>
    <mergeCell ref="T6:V6"/>
    <mergeCell ref="X6:Z6"/>
    <mergeCell ref="H6:J6"/>
    <mergeCell ref="L6:N6"/>
    <mergeCell ref="P6:R6"/>
    <mergeCell ref="T65:V65"/>
    <mergeCell ref="X65:Z65"/>
    <mergeCell ref="X56:Z56"/>
    <mergeCell ref="P56:R56"/>
    <mergeCell ref="P65:R65"/>
    <mergeCell ref="T56:V56"/>
    <mergeCell ref="H65:J65"/>
    <mergeCell ref="L65:N65"/>
    <mergeCell ref="H56:J56"/>
    <mergeCell ref="L56:N56"/>
  </mergeCells>
  <printOptions/>
  <pageMargins left="0.15748031496062992" right="0.3937007874015748" top="0.5118110236220472" bottom="0.35433070866141736" header="0.3937007874015748" footer="0"/>
  <pageSetup fitToHeight="0" fitToWidth="1" horizontalDpi="300" verticalDpi="300" orientation="portrait" scale="84" r:id="rId1"/>
  <ignoredErrors>
    <ignoredError sqref="B63 B54" numberStoredAsText="1"/>
  </ignoredErrors>
</worksheet>
</file>

<file path=xl/worksheets/sheet11.xml><?xml version="1.0" encoding="utf-8"?>
<worksheet xmlns="http://schemas.openxmlformats.org/spreadsheetml/2006/main" xmlns:r="http://schemas.openxmlformats.org/officeDocument/2006/relationships">
  <sheetPr>
    <pageSetUpPr fitToPage="1"/>
  </sheetPr>
  <dimension ref="B1:V22"/>
  <sheetViews>
    <sheetView zoomScale="75" zoomScaleNormal="75" zoomScaleSheetLayoutView="75" workbookViewId="0" topLeftCell="A1">
      <selection activeCell="A1" sqref="A1"/>
    </sheetView>
  </sheetViews>
  <sheetFormatPr defaultColWidth="11.421875" defaultRowHeight="12.75"/>
  <cols>
    <col min="1" max="1" width="3.7109375" style="156" customWidth="1"/>
    <col min="2" max="2" width="7.8515625" style="156" customWidth="1"/>
    <col min="3" max="3" width="14.421875" style="156" customWidth="1"/>
    <col min="4" max="6" width="9.7109375" style="156" customWidth="1"/>
    <col min="7" max="7" width="2.7109375" style="156" customWidth="1"/>
    <col min="8" max="10" width="9.7109375" style="156" customWidth="1"/>
    <col min="11" max="11" width="2.7109375" style="156" customWidth="1"/>
    <col min="12" max="14" width="9.7109375" style="156" customWidth="1"/>
    <col min="15" max="15" width="2.7109375" style="156" customWidth="1"/>
    <col min="16" max="18" width="9.7109375" style="156" customWidth="1"/>
    <col min="19" max="19" width="2.7109375" style="156" customWidth="1"/>
    <col min="20" max="22" width="9.7109375" style="156" customWidth="1"/>
    <col min="23" max="16384" width="11.421875" style="156" customWidth="1"/>
  </cols>
  <sheetData>
    <row r="1" spans="2:22" ht="12.75">
      <c r="B1" s="156" t="s">
        <v>656</v>
      </c>
      <c r="C1" s="284"/>
      <c r="D1" s="285"/>
      <c r="E1" s="285"/>
      <c r="F1" s="285"/>
      <c r="G1" s="285"/>
      <c r="H1" s="285"/>
      <c r="I1" s="285"/>
      <c r="J1" s="285"/>
      <c r="K1" s="285"/>
      <c r="L1" s="285"/>
      <c r="M1" s="285"/>
      <c r="N1" s="285"/>
      <c r="O1" s="285"/>
      <c r="P1" s="285"/>
      <c r="Q1" s="285"/>
      <c r="R1" s="285"/>
      <c r="S1" s="285"/>
      <c r="T1" s="285"/>
      <c r="U1" s="285"/>
      <c r="V1" s="285"/>
    </row>
    <row r="2" spans="2:22" ht="12.75">
      <c r="B2" s="335" t="s">
        <v>676</v>
      </c>
      <c r="C2" s="284"/>
      <c r="D2" s="285"/>
      <c r="E2" s="285"/>
      <c r="F2" s="285"/>
      <c r="G2" s="285"/>
      <c r="H2" s="285"/>
      <c r="I2" s="285"/>
      <c r="J2" s="285"/>
      <c r="K2" s="285"/>
      <c r="L2" s="285"/>
      <c r="M2" s="285"/>
      <c r="N2" s="285"/>
      <c r="O2" s="285"/>
      <c r="P2" s="285"/>
      <c r="Q2" s="285"/>
      <c r="R2" s="285"/>
      <c r="S2" s="284"/>
      <c r="T2" s="284"/>
      <c r="U2" s="284"/>
      <c r="V2" s="284"/>
    </row>
    <row r="3" spans="2:3" ht="12.75">
      <c r="B3" s="286" t="s">
        <v>0</v>
      </c>
      <c r="C3" s="287"/>
    </row>
    <row r="5" spans="2:22" s="244" customFormat="1" ht="12.75" customHeight="1">
      <c r="B5" s="245"/>
      <c r="C5" s="245"/>
      <c r="D5" s="288"/>
      <c r="E5" s="288"/>
      <c r="F5" s="288"/>
      <c r="G5" s="288"/>
      <c r="H5" s="288"/>
      <c r="I5" s="288"/>
      <c r="J5" s="288"/>
      <c r="K5" s="288"/>
      <c r="L5" s="288"/>
      <c r="M5" s="288"/>
      <c r="N5" s="288"/>
      <c r="O5" s="288"/>
      <c r="P5" s="288"/>
      <c r="Q5" s="288"/>
      <c r="R5" s="288"/>
      <c r="S5" s="288"/>
      <c r="T5" s="288"/>
      <c r="U5" s="288"/>
      <c r="V5" s="288"/>
    </row>
    <row r="6" spans="4:22" s="244" customFormat="1" ht="12.75">
      <c r="D6" s="398" t="s">
        <v>507</v>
      </c>
      <c r="E6" s="398"/>
      <c r="F6" s="398"/>
      <c r="G6" s="398"/>
      <c r="H6" s="398"/>
      <c r="I6" s="398"/>
      <c r="J6" s="398"/>
      <c r="K6" s="267"/>
      <c r="L6" s="357" t="s">
        <v>507</v>
      </c>
      <c r="M6" s="357"/>
      <c r="N6" s="357"/>
      <c r="O6" s="357"/>
      <c r="P6" s="357"/>
      <c r="Q6" s="357"/>
      <c r="R6" s="357"/>
      <c r="S6" s="258"/>
      <c r="T6" s="266" t="s">
        <v>496</v>
      </c>
      <c r="U6" s="267"/>
      <c r="V6" s="267"/>
    </row>
    <row r="7" spans="2:22" s="244" customFormat="1" ht="12.75">
      <c r="B7" s="244" t="s">
        <v>192</v>
      </c>
      <c r="D7" s="268" t="s">
        <v>497</v>
      </c>
      <c r="E7" s="268"/>
      <c r="F7" s="268"/>
      <c r="G7" s="255"/>
      <c r="H7" s="268" t="s">
        <v>398</v>
      </c>
      <c r="I7" s="268"/>
      <c r="J7" s="268"/>
      <c r="K7" s="255"/>
      <c r="L7" s="268" t="s">
        <v>508</v>
      </c>
      <c r="M7" s="268"/>
      <c r="N7" s="268"/>
      <c r="O7" s="255"/>
      <c r="P7" s="268" t="s">
        <v>509</v>
      </c>
      <c r="Q7" s="268"/>
      <c r="R7" s="268"/>
      <c r="S7" s="255"/>
      <c r="T7" s="269" t="s">
        <v>386</v>
      </c>
      <c r="U7" s="269" t="s">
        <v>387</v>
      </c>
      <c r="V7" s="269" t="s">
        <v>159</v>
      </c>
    </row>
    <row r="8" spans="2:22" s="244" customFormat="1" ht="12.75">
      <c r="B8" s="251"/>
      <c r="C8" s="251"/>
      <c r="D8" s="270" t="s">
        <v>386</v>
      </c>
      <c r="E8" s="270" t="s">
        <v>387</v>
      </c>
      <c r="F8" s="270" t="s">
        <v>159</v>
      </c>
      <c r="G8" s="259"/>
      <c r="H8" s="270" t="s">
        <v>386</v>
      </c>
      <c r="I8" s="270" t="s">
        <v>387</v>
      </c>
      <c r="J8" s="270" t="s">
        <v>159</v>
      </c>
      <c r="K8" s="259"/>
      <c r="L8" s="270" t="s">
        <v>386</v>
      </c>
      <c r="M8" s="270" t="s">
        <v>387</v>
      </c>
      <c r="N8" s="270" t="s">
        <v>159</v>
      </c>
      <c r="O8" s="259"/>
      <c r="P8" s="270" t="s">
        <v>386</v>
      </c>
      <c r="Q8" s="270" t="s">
        <v>387</v>
      </c>
      <c r="R8" s="270" t="s">
        <v>159</v>
      </c>
      <c r="S8" s="259"/>
      <c r="T8" s="271"/>
      <c r="U8" s="271"/>
      <c r="V8" s="271"/>
    </row>
    <row r="9" spans="4:22" s="244" customFormat="1" ht="12.75">
      <c r="D9" s="289"/>
      <c r="E9" s="289"/>
      <c r="F9" s="289"/>
      <c r="G9" s="257"/>
      <c r="H9" s="289"/>
      <c r="I9" s="289"/>
      <c r="J9" s="289"/>
      <c r="K9" s="257"/>
      <c r="L9" s="289"/>
      <c r="M9" s="289"/>
      <c r="N9" s="289"/>
      <c r="O9" s="257"/>
      <c r="P9" s="289"/>
      <c r="Q9" s="289"/>
      <c r="R9" s="289"/>
      <c r="S9" s="257"/>
      <c r="T9" s="290"/>
      <c r="U9" s="290"/>
      <c r="V9" s="290"/>
    </row>
    <row r="10" spans="2:22" ht="12.75">
      <c r="B10" s="156" t="s">
        <v>105</v>
      </c>
      <c r="D10" s="258">
        <v>282.5321475831505</v>
      </c>
      <c r="E10" s="258">
        <v>5.350109565949207</v>
      </c>
      <c r="F10" s="258">
        <v>277.1820380172013</v>
      </c>
      <c r="G10" s="258"/>
      <c r="H10" s="258">
        <v>1063.6561444915005</v>
      </c>
      <c r="I10" s="258">
        <v>5.154107636333134</v>
      </c>
      <c r="J10" s="258">
        <v>1058.5020368551675</v>
      </c>
      <c r="K10" s="258"/>
      <c r="L10" s="258">
        <v>634.8539020937777</v>
      </c>
      <c r="M10" s="258">
        <v>5.248920384601064</v>
      </c>
      <c r="N10" s="258">
        <v>629.6049817091766</v>
      </c>
      <c r="O10" s="258"/>
      <c r="P10" s="258">
        <v>943.3926956739424</v>
      </c>
      <c r="Q10" s="258">
        <v>5.345209815540282</v>
      </c>
      <c r="R10" s="258">
        <v>938.0474858584021</v>
      </c>
      <c r="S10" s="258"/>
      <c r="T10" s="258">
        <v>2924.4348898423714</v>
      </c>
      <c r="U10" s="258">
        <v>21.098347402423688</v>
      </c>
      <c r="V10" s="258">
        <v>2903.336542439947</v>
      </c>
    </row>
    <row r="11" spans="4:22" ht="12.75">
      <c r="D11" s="257"/>
      <c r="E11" s="257"/>
      <c r="F11" s="257"/>
      <c r="G11" s="257"/>
      <c r="H11" s="257"/>
      <c r="I11" s="257"/>
      <c r="J11" s="257"/>
      <c r="K11" s="257"/>
      <c r="L11" s="257"/>
      <c r="M11" s="257"/>
      <c r="N11" s="257"/>
      <c r="O11" s="257"/>
      <c r="P11" s="257"/>
      <c r="Q11" s="257"/>
      <c r="R11" s="257"/>
      <c r="S11" s="257"/>
      <c r="T11" s="257"/>
      <c r="U11" s="257"/>
      <c r="V11" s="257"/>
    </row>
    <row r="12" spans="3:22" s="198" customFormat="1" ht="12.75">
      <c r="C12" s="198" t="s">
        <v>45</v>
      </c>
      <c r="D12" s="219">
        <v>281.7821475831505</v>
      </c>
      <c r="E12" s="219">
        <v>0.15010956594920682</v>
      </c>
      <c r="F12" s="219">
        <v>281.6320380172013</v>
      </c>
      <c r="G12" s="219"/>
      <c r="H12" s="219">
        <v>1062.9061444915005</v>
      </c>
      <c r="I12" s="219">
        <v>0.15410763633313465</v>
      </c>
      <c r="J12" s="219">
        <v>1062.7520368551675</v>
      </c>
      <c r="K12" s="219"/>
      <c r="L12" s="219">
        <v>634.1039020937777</v>
      </c>
      <c r="M12" s="219">
        <v>0.14892038460106383</v>
      </c>
      <c r="N12" s="219">
        <v>633.9549817091766</v>
      </c>
      <c r="O12" s="219"/>
      <c r="P12" s="219">
        <v>942.6426956739424</v>
      </c>
      <c r="Q12" s="219">
        <v>0.14520981554028167</v>
      </c>
      <c r="R12" s="219">
        <v>942.4974858584021</v>
      </c>
      <c r="S12" s="219"/>
      <c r="T12" s="219">
        <v>2921.4348898423714</v>
      </c>
      <c r="U12" s="219">
        <v>0.598347402423687</v>
      </c>
      <c r="V12" s="219">
        <v>2920.836542439947</v>
      </c>
    </row>
    <row r="13" spans="3:22" s="198" customFormat="1" ht="12.75">
      <c r="C13" s="198" t="s">
        <v>46</v>
      </c>
      <c r="D13" s="219">
        <v>0.75</v>
      </c>
      <c r="E13" s="219">
        <v>5.2</v>
      </c>
      <c r="F13" s="219">
        <v>-4.45</v>
      </c>
      <c r="G13" s="219"/>
      <c r="H13" s="219">
        <v>0.75</v>
      </c>
      <c r="I13" s="219">
        <v>5</v>
      </c>
      <c r="J13" s="219">
        <v>-4.25</v>
      </c>
      <c r="K13" s="219"/>
      <c r="L13" s="219">
        <v>0.75</v>
      </c>
      <c r="M13" s="219">
        <v>5.1</v>
      </c>
      <c r="N13" s="219">
        <v>-4.35</v>
      </c>
      <c r="O13" s="219"/>
      <c r="P13" s="219">
        <v>0.75</v>
      </c>
      <c r="Q13" s="219">
        <v>5.2</v>
      </c>
      <c r="R13" s="219">
        <v>-4.45</v>
      </c>
      <c r="S13" s="219"/>
      <c r="T13" s="219">
        <v>3</v>
      </c>
      <c r="U13" s="219">
        <v>20.5</v>
      </c>
      <c r="V13" s="219">
        <v>-17.5</v>
      </c>
    </row>
    <row r="14" spans="4:22" s="198" customFormat="1" ht="12.75">
      <c r="D14" s="219"/>
      <c r="E14" s="219"/>
      <c r="F14" s="219"/>
      <c r="G14" s="219"/>
      <c r="H14" s="219"/>
      <c r="I14" s="219"/>
      <c r="J14" s="219"/>
      <c r="K14" s="219"/>
      <c r="L14" s="219"/>
      <c r="M14" s="219"/>
      <c r="N14" s="219"/>
      <c r="O14" s="219"/>
      <c r="P14" s="219"/>
      <c r="Q14" s="219"/>
      <c r="R14" s="219"/>
      <c r="S14" s="219"/>
      <c r="T14" s="219"/>
      <c r="U14" s="219"/>
      <c r="V14" s="219"/>
    </row>
    <row r="15" spans="2:22" s="198" customFormat="1" ht="12.75">
      <c r="B15" s="198" t="s">
        <v>106</v>
      </c>
      <c r="D15" s="219">
        <v>269.71478407</v>
      </c>
      <c r="E15" s="219">
        <v>122.35</v>
      </c>
      <c r="F15" s="219">
        <v>147.36478406999998</v>
      </c>
      <c r="G15" s="219"/>
      <c r="H15" s="219">
        <v>260.4951279925</v>
      </c>
      <c r="I15" s="219">
        <v>120.15</v>
      </c>
      <c r="J15" s="219">
        <v>140.3451279925</v>
      </c>
      <c r="K15" s="219"/>
      <c r="L15" s="219">
        <v>243.516822795</v>
      </c>
      <c r="M15" s="219">
        <v>147.65</v>
      </c>
      <c r="N15" s="219">
        <v>95.86682279499999</v>
      </c>
      <c r="O15" s="219"/>
      <c r="P15" s="219">
        <v>304.700528405</v>
      </c>
      <c r="Q15" s="219">
        <v>185.25</v>
      </c>
      <c r="R15" s="219">
        <v>119.45052840499994</v>
      </c>
      <c r="S15" s="219"/>
      <c r="T15" s="219">
        <v>1078.4272632625002</v>
      </c>
      <c r="U15" s="219">
        <v>575.4</v>
      </c>
      <c r="V15" s="219">
        <v>503.02726326249996</v>
      </c>
    </row>
    <row r="16" spans="4:22" s="198" customFormat="1" ht="12.75">
      <c r="D16" s="219"/>
      <c r="E16" s="219"/>
      <c r="F16" s="219"/>
      <c r="G16" s="219"/>
      <c r="H16" s="219"/>
      <c r="I16" s="219"/>
      <c r="J16" s="219"/>
      <c r="K16" s="219"/>
      <c r="L16" s="219"/>
      <c r="M16" s="219"/>
      <c r="N16" s="219"/>
      <c r="O16" s="219"/>
      <c r="P16" s="219"/>
      <c r="Q16" s="219"/>
      <c r="R16" s="219"/>
      <c r="S16" s="219"/>
      <c r="T16" s="219"/>
      <c r="U16" s="219"/>
      <c r="V16" s="219"/>
    </row>
    <row r="17" spans="3:22" s="198" customFormat="1" ht="12.75">
      <c r="C17" s="198" t="s">
        <v>47</v>
      </c>
      <c r="D17" s="219">
        <v>87.41478407</v>
      </c>
      <c r="E17" s="219">
        <v>27.35</v>
      </c>
      <c r="F17" s="219">
        <v>60.064784069999995</v>
      </c>
      <c r="G17" s="219"/>
      <c r="H17" s="219">
        <v>93.2951279925</v>
      </c>
      <c r="I17" s="219">
        <v>27.35</v>
      </c>
      <c r="J17" s="219">
        <v>65.9451279925</v>
      </c>
      <c r="K17" s="219"/>
      <c r="L17" s="219">
        <v>93.116822795</v>
      </c>
      <c r="M17" s="219">
        <v>27.35</v>
      </c>
      <c r="N17" s="219">
        <v>65.766822795</v>
      </c>
      <c r="O17" s="219"/>
      <c r="P17" s="219">
        <v>107.80052840500001</v>
      </c>
      <c r="Q17" s="219">
        <v>27.35</v>
      </c>
      <c r="R17" s="219">
        <v>80.450528405</v>
      </c>
      <c r="S17" s="219"/>
      <c r="T17" s="219">
        <v>381.62726326250004</v>
      </c>
      <c r="U17" s="219">
        <v>109.4</v>
      </c>
      <c r="V17" s="219">
        <v>272.2272632625</v>
      </c>
    </row>
    <row r="18" spans="3:22" s="198" customFormat="1" ht="12.75">
      <c r="C18" s="198" t="s">
        <v>46</v>
      </c>
      <c r="D18" s="219">
        <v>182.3</v>
      </c>
      <c r="E18" s="219">
        <v>95</v>
      </c>
      <c r="F18" s="219">
        <v>87.3</v>
      </c>
      <c r="G18" s="219"/>
      <c r="H18" s="219">
        <v>167.2</v>
      </c>
      <c r="I18" s="219">
        <v>92.8</v>
      </c>
      <c r="J18" s="219">
        <v>74.4</v>
      </c>
      <c r="K18" s="219"/>
      <c r="L18" s="219">
        <v>150.4</v>
      </c>
      <c r="M18" s="219">
        <v>120.3</v>
      </c>
      <c r="N18" s="219">
        <v>30.1</v>
      </c>
      <c r="O18" s="219"/>
      <c r="P18" s="219">
        <v>196.9</v>
      </c>
      <c r="Q18" s="219">
        <v>157.9</v>
      </c>
      <c r="R18" s="219">
        <v>38.99999999999994</v>
      </c>
      <c r="S18" s="219"/>
      <c r="T18" s="219">
        <v>696.8</v>
      </c>
      <c r="U18" s="219">
        <v>466</v>
      </c>
      <c r="V18" s="219">
        <v>230.8</v>
      </c>
    </row>
    <row r="19" spans="2:22" s="198" customFormat="1" ht="12.75">
      <c r="B19" s="156"/>
      <c r="C19" s="156"/>
      <c r="D19" s="257"/>
      <c r="E19" s="257"/>
      <c r="F19" s="257"/>
      <c r="G19" s="257"/>
      <c r="H19" s="257"/>
      <c r="I19" s="257"/>
      <c r="J19" s="257"/>
      <c r="K19" s="257"/>
      <c r="L19" s="257"/>
      <c r="M19" s="257"/>
      <c r="N19" s="257"/>
      <c r="O19" s="257"/>
      <c r="P19" s="257"/>
      <c r="Q19" s="257"/>
      <c r="R19" s="257"/>
      <c r="S19" s="257"/>
      <c r="T19" s="257"/>
      <c r="U19" s="257"/>
      <c r="V19" s="257"/>
    </row>
    <row r="21" spans="2:22" ht="12.75">
      <c r="B21" s="251" t="s">
        <v>41</v>
      </c>
      <c r="C21" s="251"/>
      <c r="D21" s="259">
        <v>552.2469316531506</v>
      </c>
      <c r="E21" s="259">
        <v>127.7001095659492</v>
      </c>
      <c r="F21" s="259">
        <v>424.5468220872013</v>
      </c>
      <c r="G21" s="259"/>
      <c r="H21" s="259">
        <v>1324.1512724840004</v>
      </c>
      <c r="I21" s="259">
        <v>125.30410763633314</v>
      </c>
      <c r="J21" s="259">
        <v>1198.8471648476675</v>
      </c>
      <c r="K21" s="259"/>
      <c r="L21" s="259">
        <v>878.3707248887777</v>
      </c>
      <c r="M21" s="259">
        <v>152.89892038460107</v>
      </c>
      <c r="N21" s="259">
        <v>725.4718045041766</v>
      </c>
      <c r="O21" s="257"/>
      <c r="P21" s="259">
        <v>1248.0932240789425</v>
      </c>
      <c r="Q21" s="259">
        <v>190.59520981554027</v>
      </c>
      <c r="R21" s="259">
        <v>1057.498014263402</v>
      </c>
      <c r="S21" s="259"/>
      <c r="T21" s="259">
        <v>4002.862153104871</v>
      </c>
      <c r="U21" s="259">
        <v>596.4983474024236</v>
      </c>
      <c r="V21" s="259">
        <v>3406.3638057024473</v>
      </c>
    </row>
    <row r="22" spans="2:22" s="172" customFormat="1" ht="12.75">
      <c r="B22" s="156"/>
      <c r="C22" s="156"/>
      <c r="D22" s="156"/>
      <c r="E22" s="156"/>
      <c r="F22" s="156"/>
      <c r="G22" s="156"/>
      <c r="H22" s="156"/>
      <c r="I22" s="156"/>
      <c r="J22" s="156"/>
      <c r="K22" s="156"/>
      <c r="L22" s="156"/>
      <c r="M22" s="156"/>
      <c r="N22" s="156"/>
      <c r="O22" s="156"/>
      <c r="P22" s="156"/>
      <c r="Q22" s="156"/>
      <c r="R22" s="156"/>
      <c r="S22" s="156"/>
      <c r="T22" s="156"/>
      <c r="U22" s="156"/>
      <c r="V22" s="156"/>
    </row>
  </sheetData>
  <mergeCells count="1">
    <mergeCell ref="D6:J6"/>
  </mergeCells>
  <printOptions horizontalCentered="1"/>
  <pageMargins left="0.15748031496062992" right="0.15748031496062992" top="0.5511811023622047" bottom="1" header="0" footer="0"/>
  <pageSetup fitToHeight="0" fitToWidth="1" horizontalDpi="300" verticalDpi="300" orientation="landscape" scale="67" r:id="rId1"/>
</worksheet>
</file>

<file path=xl/worksheets/sheet12.xml><?xml version="1.0" encoding="utf-8"?>
<worksheet xmlns="http://schemas.openxmlformats.org/spreadsheetml/2006/main" xmlns:r="http://schemas.openxmlformats.org/officeDocument/2006/relationships">
  <sheetPr>
    <pageSetUpPr fitToPage="1"/>
  </sheetPr>
  <dimension ref="A1:Z207"/>
  <sheetViews>
    <sheetView zoomScale="75" zoomScaleNormal="75" zoomScaleSheetLayoutView="75" workbookViewId="0" topLeftCell="A1">
      <selection activeCell="A1" sqref="A1"/>
    </sheetView>
  </sheetViews>
  <sheetFormatPr defaultColWidth="11.421875" defaultRowHeight="12.75"/>
  <cols>
    <col min="1" max="1" width="2.7109375" style="198" customWidth="1"/>
    <col min="2" max="6" width="2.7109375" style="219" customWidth="1"/>
    <col min="7" max="7" width="32.28125" style="219" customWidth="1"/>
    <col min="8" max="10" width="10.7109375" style="219" customWidth="1"/>
    <col min="11" max="11" width="2.7109375" style="219" customWidth="1"/>
    <col min="12" max="14" width="10.7109375" style="198" customWidth="1"/>
    <col min="15" max="15" width="2.7109375" style="198" customWidth="1"/>
    <col min="16" max="18" width="10.7109375" style="219" customWidth="1"/>
    <col min="19" max="19" width="2.7109375" style="219" customWidth="1"/>
    <col min="20" max="22" width="10.7109375" style="219" customWidth="1"/>
    <col min="23" max="23" width="2.7109375" style="219" customWidth="1"/>
    <col min="24" max="26" width="10.7109375" style="219" customWidth="1"/>
    <col min="27" max="16384" width="11.421875" style="198" customWidth="1"/>
  </cols>
  <sheetData>
    <row r="1" spans="1:26" ht="12.75">
      <c r="A1" s="262"/>
      <c r="B1" s="156" t="s">
        <v>657</v>
      </c>
      <c r="C1" s="262"/>
      <c r="D1" s="262"/>
      <c r="E1" s="262"/>
      <c r="F1" s="262"/>
      <c r="G1" s="262"/>
      <c r="H1" s="262"/>
      <c r="I1" s="262"/>
      <c r="J1" s="262"/>
      <c r="K1" s="262"/>
      <c r="L1" s="262"/>
      <c r="M1" s="262"/>
      <c r="N1" s="262"/>
      <c r="O1" s="262"/>
      <c r="P1" s="262"/>
      <c r="Q1" s="262"/>
      <c r="R1" s="262"/>
      <c r="S1" s="262"/>
      <c r="T1" s="262"/>
      <c r="U1" s="262"/>
      <c r="V1" s="262"/>
      <c r="W1" s="262"/>
      <c r="X1" s="262"/>
      <c r="Y1" s="262"/>
      <c r="Z1" s="262"/>
    </row>
    <row r="2" spans="1:26" ht="12.75">
      <c r="A2" s="262"/>
      <c r="B2" s="359" t="s">
        <v>686</v>
      </c>
      <c r="C2" s="359"/>
      <c r="D2" s="359"/>
      <c r="E2" s="359"/>
      <c r="F2" s="359"/>
      <c r="G2" s="359"/>
      <c r="H2" s="359"/>
      <c r="I2" s="359"/>
      <c r="J2" s="359"/>
      <c r="K2" s="359"/>
      <c r="L2" s="359"/>
      <c r="M2" s="359"/>
      <c r="N2" s="359"/>
      <c r="O2" s="359"/>
      <c r="P2" s="359"/>
      <c r="Q2" s="359"/>
      <c r="R2" s="359"/>
      <c r="S2" s="359"/>
      <c r="T2" s="359"/>
      <c r="U2" s="359"/>
      <c r="V2" s="359"/>
      <c r="W2" s="359"/>
      <c r="X2" s="359"/>
      <c r="Y2" s="359"/>
      <c r="Z2" s="359"/>
    </row>
    <row r="3" spans="1:26" ht="12.75">
      <c r="A3" s="262"/>
      <c r="B3" s="263" t="s">
        <v>0</v>
      </c>
      <c r="C3" s="263"/>
      <c r="D3" s="263"/>
      <c r="E3" s="263"/>
      <c r="F3" s="263"/>
      <c r="G3" s="263"/>
      <c r="H3" s="263"/>
      <c r="I3" s="263"/>
      <c r="J3" s="263"/>
      <c r="K3" s="263"/>
      <c r="L3" s="263"/>
      <c r="M3" s="263"/>
      <c r="N3" s="263"/>
      <c r="O3" s="263"/>
      <c r="P3" s="263"/>
      <c r="Q3" s="263"/>
      <c r="R3" s="263"/>
      <c r="S3" s="263"/>
      <c r="T3" s="263"/>
      <c r="U3" s="263"/>
      <c r="V3" s="263"/>
      <c r="W3" s="263"/>
      <c r="X3" s="263"/>
      <c r="Y3" s="263"/>
      <c r="Z3" s="263"/>
    </row>
    <row r="4" s="156" customFormat="1" ht="12.75"/>
    <row r="5" spans="2:26" ht="12.75" customHeight="1">
      <c r="B5" s="264"/>
      <c r="C5" s="264"/>
      <c r="D5" s="264"/>
      <c r="E5" s="264"/>
      <c r="F5" s="264"/>
      <c r="G5" s="264"/>
      <c r="H5" s="399" t="s">
        <v>649</v>
      </c>
      <c r="I5" s="399"/>
      <c r="J5" s="399"/>
      <c r="K5" s="399"/>
      <c r="L5" s="399"/>
      <c r="M5" s="399"/>
      <c r="N5" s="399"/>
      <c r="O5" s="399"/>
      <c r="P5" s="399"/>
      <c r="Q5" s="399"/>
      <c r="R5" s="399"/>
      <c r="S5" s="399"/>
      <c r="T5" s="399"/>
      <c r="U5" s="399"/>
      <c r="V5" s="399"/>
      <c r="W5" s="358"/>
      <c r="X5" s="358"/>
      <c r="Y5" s="358"/>
      <c r="Z5" s="358"/>
    </row>
    <row r="6" spans="2:26" ht="12.75">
      <c r="B6" s="265"/>
      <c r="C6" s="265"/>
      <c r="D6" s="265"/>
      <c r="E6" s="265"/>
      <c r="F6" s="265"/>
      <c r="G6" s="265"/>
      <c r="H6" s="266" t="s">
        <v>507</v>
      </c>
      <c r="I6" s="266"/>
      <c r="J6" s="266"/>
      <c r="K6" s="266"/>
      <c r="L6" s="267"/>
      <c r="M6" s="267"/>
      <c r="N6" s="267"/>
      <c r="O6" s="267"/>
      <c r="P6" s="267"/>
      <c r="Q6" s="267"/>
      <c r="R6" s="267"/>
      <c r="S6" s="267"/>
      <c r="T6" s="267"/>
      <c r="U6" s="267"/>
      <c r="V6" s="267"/>
      <c r="W6" s="258"/>
      <c r="X6" s="266" t="s">
        <v>496</v>
      </c>
      <c r="Y6" s="267"/>
      <c r="Z6" s="267"/>
    </row>
    <row r="7" spans="2:26" ht="12.75">
      <c r="B7" s="220" t="s">
        <v>192</v>
      </c>
      <c r="C7" s="220"/>
      <c r="D7" s="220"/>
      <c r="E7" s="220"/>
      <c r="F7" s="220"/>
      <c r="G7" s="220"/>
      <c r="H7" s="268" t="s">
        <v>497</v>
      </c>
      <c r="I7" s="268"/>
      <c r="J7" s="268"/>
      <c r="K7" s="255"/>
      <c r="L7" s="268" t="s">
        <v>398</v>
      </c>
      <c r="M7" s="268"/>
      <c r="N7" s="268"/>
      <c r="O7" s="255"/>
      <c r="P7" s="268" t="s">
        <v>508</v>
      </c>
      <c r="Q7" s="268"/>
      <c r="R7" s="268"/>
      <c r="S7" s="255"/>
      <c r="T7" s="268" t="s">
        <v>509</v>
      </c>
      <c r="U7" s="268"/>
      <c r="V7" s="268"/>
      <c r="W7" s="255"/>
      <c r="X7" s="269" t="s">
        <v>386</v>
      </c>
      <c r="Y7" s="269" t="s">
        <v>387</v>
      </c>
      <c r="Z7" s="269" t="s">
        <v>159</v>
      </c>
    </row>
    <row r="8" spans="1:26" ht="19.5" customHeight="1">
      <c r="A8" s="213"/>
      <c r="B8" s="238"/>
      <c r="C8" s="238"/>
      <c r="D8" s="238"/>
      <c r="E8" s="238"/>
      <c r="F8" s="238"/>
      <c r="G8" s="238"/>
      <c r="H8" s="270" t="s">
        <v>386</v>
      </c>
      <c r="I8" s="270" t="s">
        <v>387</v>
      </c>
      <c r="J8" s="270" t="s">
        <v>159</v>
      </c>
      <c r="K8" s="259"/>
      <c r="L8" s="270" t="s">
        <v>386</v>
      </c>
      <c r="M8" s="270" t="s">
        <v>387</v>
      </c>
      <c r="N8" s="270" t="s">
        <v>159</v>
      </c>
      <c r="O8" s="259"/>
      <c r="P8" s="270" t="s">
        <v>386</v>
      </c>
      <c r="Q8" s="270" t="s">
        <v>387</v>
      </c>
      <c r="R8" s="270" t="s">
        <v>159</v>
      </c>
      <c r="S8" s="259"/>
      <c r="T8" s="270" t="s">
        <v>386</v>
      </c>
      <c r="U8" s="270" t="s">
        <v>387</v>
      </c>
      <c r="V8" s="270" t="s">
        <v>159</v>
      </c>
      <c r="W8" s="259"/>
      <c r="X8" s="271"/>
      <c r="Y8" s="271"/>
      <c r="Z8" s="271"/>
    </row>
    <row r="9" spans="12:15" ht="12.75">
      <c r="L9" s="219"/>
      <c r="M9" s="219"/>
      <c r="N9" s="219"/>
      <c r="O9" s="219"/>
    </row>
    <row r="10" spans="2:26" s="213" customFormat="1" ht="12.75">
      <c r="B10" s="220"/>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row>
    <row r="11" spans="1:26" ht="12.75">
      <c r="A11" s="274"/>
      <c r="B11" s="279" t="s">
        <v>431</v>
      </c>
      <c r="C11" s="274"/>
      <c r="D11" s="274"/>
      <c r="E11" s="274"/>
      <c r="F11" s="274"/>
      <c r="G11" s="274"/>
      <c r="H11" s="274">
        <v>19907.878271980433</v>
      </c>
      <c r="I11" s="274">
        <v>21098.868672662695</v>
      </c>
      <c r="J11" s="274">
        <v>-1190.9904006822617</v>
      </c>
      <c r="K11" s="198"/>
      <c r="L11" s="274">
        <v>24947.48889312855</v>
      </c>
      <c r="M11" s="274">
        <v>25386.317930744666</v>
      </c>
      <c r="N11" s="274">
        <v>-438.8290376161167</v>
      </c>
      <c r="P11" s="274">
        <v>24894.697999514327</v>
      </c>
      <c r="Q11" s="274">
        <v>26431.79033084151</v>
      </c>
      <c r="R11" s="274">
        <v>-1537.092331327185</v>
      </c>
      <c r="S11" s="198"/>
      <c r="T11" s="274">
        <v>27195.97548621813</v>
      </c>
      <c r="U11" s="274">
        <v>29670.553058689726</v>
      </c>
      <c r="V11" s="274">
        <v>-2474.577572471597</v>
      </c>
      <c r="W11" s="198"/>
      <c r="X11" s="274">
        <v>96946.04065084145</v>
      </c>
      <c r="Y11" s="274">
        <v>102587.5299929386</v>
      </c>
      <c r="Z11" s="274">
        <v>-5641.489342097149</v>
      </c>
    </row>
    <row r="12" spans="1:26" ht="12.75">
      <c r="A12" s="272"/>
      <c r="B12" s="274"/>
      <c r="C12" s="274"/>
      <c r="D12" s="274"/>
      <c r="E12" s="274"/>
      <c r="F12" s="274"/>
      <c r="G12" s="274"/>
      <c r="H12" s="274"/>
      <c r="I12" s="274"/>
      <c r="J12" s="274"/>
      <c r="K12" s="198"/>
      <c r="L12" s="274"/>
      <c r="M12" s="274"/>
      <c r="N12" s="274"/>
      <c r="P12" s="274"/>
      <c r="Q12" s="274"/>
      <c r="R12" s="274"/>
      <c r="S12" s="198"/>
      <c r="T12" s="274"/>
      <c r="U12" s="274"/>
      <c r="V12" s="274"/>
      <c r="W12" s="198"/>
      <c r="X12" s="274"/>
      <c r="Y12" s="274"/>
      <c r="Z12" s="274"/>
    </row>
    <row r="13" spans="1:26" s="280" customFormat="1" ht="12.75">
      <c r="A13" s="272"/>
      <c r="B13" s="273" t="s">
        <v>417</v>
      </c>
      <c r="C13" s="273" t="s">
        <v>754</v>
      </c>
      <c r="D13" s="273"/>
      <c r="E13" s="273"/>
      <c r="F13" s="273"/>
      <c r="G13" s="272"/>
      <c r="H13" s="272">
        <v>4086.2295958873688</v>
      </c>
      <c r="I13" s="272">
        <v>1110.4893172032926</v>
      </c>
      <c r="J13" s="272">
        <v>2975.740278684076</v>
      </c>
      <c r="L13" s="272">
        <v>4771.36139675615</v>
      </c>
      <c r="M13" s="272">
        <v>4202.56507315</v>
      </c>
      <c r="N13" s="272">
        <v>568.7963236061498</v>
      </c>
      <c r="P13" s="272">
        <v>3384.574146038566</v>
      </c>
      <c r="Q13" s="272">
        <v>1265.8029179083273</v>
      </c>
      <c r="R13" s="272">
        <v>2118.771228130239</v>
      </c>
      <c r="T13" s="272">
        <v>4060.357320697012</v>
      </c>
      <c r="U13" s="272">
        <v>4596.735855618908</v>
      </c>
      <c r="V13" s="272">
        <v>-536.3785349218962</v>
      </c>
      <c r="X13" s="272">
        <v>16302.522459379095</v>
      </c>
      <c r="Y13" s="272">
        <v>11175.593163880527</v>
      </c>
      <c r="Z13" s="272">
        <v>5126.9292954985685</v>
      </c>
    </row>
    <row r="14" spans="1:26" ht="12.75">
      <c r="A14" s="274"/>
      <c r="B14" s="274"/>
      <c r="C14" s="274" t="s">
        <v>146</v>
      </c>
      <c r="D14" s="274"/>
      <c r="E14" s="274"/>
      <c r="F14" s="274"/>
      <c r="G14" s="274"/>
      <c r="H14" s="274">
        <v>268.53505533</v>
      </c>
      <c r="I14" s="274">
        <v>878.7678820911096</v>
      </c>
      <c r="J14" s="274">
        <v>-610.2328267611095</v>
      </c>
      <c r="K14" s="198"/>
      <c r="L14" s="274">
        <v>448.2429694851861</v>
      </c>
      <c r="M14" s="274">
        <v>953.01288962</v>
      </c>
      <c r="N14" s="274">
        <v>-504.7699201348139</v>
      </c>
      <c r="P14" s="274">
        <v>368.32917842</v>
      </c>
      <c r="Q14" s="274">
        <v>711.8598349206441</v>
      </c>
      <c r="R14" s="274">
        <v>-343.5306565006441</v>
      </c>
      <c r="S14" s="198"/>
      <c r="T14" s="274">
        <v>910.1613496499999</v>
      </c>
      <c r="U14" s="274">
        <v>1623.0811042712244</v>
      </c>
      <c r="V14" s="274">
        <v>-712.9197546212246</v>
      </c>
      <c r="W14" s="198"/>
      <c r="X14" s="274">
        <v>1995.268552885186</v>
      </c>
      <c r="Y14" s="274">
        <v>4166.721710902978</v>
      </c>
      <c r="Z14" s="274">
        <v>-2171.4531580177922</v>
      </c>
    </row>
    <row r="15" spans="1:26" ht="12.75">
      <c r="A15" s="274"/>
      <c r="B15" s="274"/>
      <c r="C15" s="274"/>
      <c r="D15" s="274" t="s">
        <v>116</v>
      </c>
      <c r="E15" s="274"/>
      <c r="F15" s="274"/>
      <c r="G15" s="274"/>
      <c r="H15" s="274">
        <v>59.56025353</v>
      </c>
      <c r="I15" s="274">
        <v>358.7951180111096</v>
      </c>
      <c r="J15" s="274">
        <v>-299.2348644811096</v>
      </c>
      <c r="K15" s="198"/>
      <c r="L15" s="274">
        <v>242.74199733</v>
      </c>
      <c r="M15" s="274">
        <v>132.94244003</v>
      </c>
      <c r="N15" s="274">
        <v>109.7995573</v>
      </c>
      <c r="P15" s="274">
        <v>158.79907290999998</v>
      </c>
      <c r="Q15" s="274">
        <v>113.95708763064405</v>
      </c>
      <c r="R15" s="274">
        <v>44.841985279355924</v>
      </c>
      <c r="S15" s="198"/>
      <c r="T15" s="274">
        <v>88.70192555</v>
      </c>
      <c r="U15" s="274">
        <v>840.0391039812243</v>
      </c>
      <c r="V15" s="274">
        <v>-751.3371784312244</v>
      </c>
      <c r="W15" s="198"/>
      <c r="X15" s="274">
        <v>549.8032493200001</v>
      </c>
      <c r="Y15" s="274">
        <v>1445.733749652978</v>
      </c>
      <c r="Z15" s="274">
        <v>-895.930500332978</v>
      </c>
    </row>
    <row r="16" spans="1:26" ht="12.75">
      <c r="A16" s="274"/>
      <c r="B16" s="274"/>
      <c r="C16" s="274"/>
      <c r="D16" s="274"/>
      <c r="E16" s="274" t="s">
        <v>117</v>
      </c>
      <c r="F16" s="274"/>
      <c r="G16" s="274"/>
      <c r="H16" s="274">
        <v>59.56025353</v>
      </c>
      <c r="I16" s="274">
        <v>358.7951180111096</v>
      </c>
      <c r="J16" s="274">
        <v>-299.2348644811096</v>
      </c>
      <c r="K16" s="198"/>
      <c r="L16" s="274">
        <v>242.74199733</v>
      </c>
      <c r="M16" s="274">
        <v>132.94244003</v>
      </c>
      <c r="N16" s="274">
        <v>109.7995573</v>
      </c>
      <c r="P16" s="274">
        <v>158.79907290999998</v>
      </c>
      <c r="Q16" s="274">
        <v>113.95708763064405</v>
      </c>
      <c r="R16" s="274">
        <v>44.841985279355924</v>
      </c>
      <c r="S16" s="198"/>
      <c r="T16" s="274">
        <v>88.70192555</v>
      </c>
      <c r="U16" s="274">
        <v>840.0391039812243</v>
      </c>
      <c r="V16" s="274">
        <v>-751.3371784312244</v>
      </c>
      <c r="W16" s="198"/>
      <c r="X16" s="274">
        <v>549.8032493200001</v>
      </c>
      <c r="Y16" s="274">
        <v>1445.733749652978</v>
      </c>
      <c r="Z16" s="274">
        <v>-895.930500332978</v>
      </c>
    </row>
    <row r="17" spans="1:26" ht="12.75">
      <c r="A17" s="274"/>
      <c r="B17" s="274"/>
      <c r="C17" s="274"/>
      <c r="D17" s="274"/>
      <c r="E17" s="274" t="s">
        <v>132</v>
      </c>
      <c r="F17" s="274"/>
      <c r="G17" s="274"/>
      <c r="H17" s="274">
        <v>0</v>
      </c>
      <c r="I17" s="274">
        <v>0</v>
      </c>
      <c r="J17" s="274"/>
      <c r="K17" s="198"/>
      <c r="L17" s="274">
        <v>0</v>
      </c>
      <c r="M17" s="274">
        <v>0</v>
      </c>
      <c r="N17" s="274"/>
      <c r="P17" s="274">
        <v>0</v>
      </c>
      <c r="Q17" s="274">
        <v>0</v>
      </c>
      <c r="R17" s="274"/>
      <c r="S17" s="198"/>
      <c r="T17" s="274">
        <v>0</v>
      </c>
      <c r="U17" s="274">
        <v>0</v>
      </c>
      <c r="V17" s="274"/>
      <c r="W17" s="198"/>
      <c r="X17" s="274"/>
      <c r="Y17" s="274"/>
      <c r="Z17" s="274"/>
    </row>
    <row r="18" spans="1:26" ht="12.75">
      <c r="A18" s="274"/>
      <c r="B18" s="274"/>
      <c r="C18" s="274"/>
      <c r="D18" s="274" t="s">
        <v>131</v>
      </c>
      <c r="E18" s="274"/>
      <c r="F18" s="274"/>
      <c r="G18" s="274"/>
      <c r="H18" s="274">
        <v>0</v>
      </c>
      <c r="I18" s="274">
        <v>261.68263078</v>
      </c>
      <c r="J18" s="274">
        <v>-261.68263078</v>
      </c>
      <c r="K18" s="198"/>
      <c r="L18" s="274">
        <v>0</v>
      </c>
      <c r="M18" s="274">
        <v>225.83866982</v>
      </c>
      <c r="N18" s="274">
        <v>-225.83866982</v>
      </c>
      <c r="P18" s="274">
        <v>0</v>
      </c>
      <c r="Q18" s="274">
        <v>249.19518449000003</v>
      </c>
      <c r="R18" s="274">
        <v>-249.19518449000003</v>
      </c>
      <c r="S18" s="198"/>
      <c r="T18" s="274">
        <v>0</v>
      </c>
      <c r="U18" s="274">
        <v>261.44325527</v>
      </c>
      <c r="V18" s="274">
        <v>-261.44325527</v>
      </c>
      <c r="W18" s="198"/>
      <c r="X18" s="274">
        <v>0</v>
      </c>
      <c r="Y18" s="274">
        <v>998.1597403600001</v>
      </c>
      <c r="Z18" s="274">
        <v>-998.1597403600001</v>
      </c>
    </row>
    <row r="19" spans="1:26" ht="12.75">
      <c r="A19" s="274"/>
      <c r="B19" s="274"/>
      <c r="C19" s="274"/>
      <c r="D19" s="274" t="s">
        <v>142</v>
      </c>
      <c r="E19" s="274"/>
      <c r="F19" s="274"/>
      <c r="G19" s="274"/>
      <c r="H19" s="274">
        <v>208.9748018</v>
      </c>
      <c r="I19" s="274">
        <v>258.2901333</v>
      </c>
      <c r="J19" s="274">
        <v>-49.315331499999985</v>
      </c>
      <c r="K19" s="198"/>
      <c r="L19" s="274">
        <v>205.5009721551861</v>
      </c>
      <c r="M19" s="274">
        <v>594.23177977</v>
      </c>
      <c r="N19" s="274">
        <v>-388.7308076148139</v>
      </c>
      <c r="P19" s="274">
        <v>209.53010551000003</v>
      </c>
      <c r="Q19" s="274">
        <v>348.7075628</v>
      </c>
      <c r="R19" s="274">
        <v>-139.17745728999998</v>
      </c>
      <c r="S19" s="198"/>
      <c r="T19" s="274">
        <v>821.4594240999999</v>
      </c>
      <c r="U19" s="274">
        <v>521.59874502</v>
      </c>
      <c r="V19" s="274">
        <v>299.86067907999984</v>
      </c>
      <c r="W19" s="198"/>
      <c r="X19" s="274">
        <v>1445.4653035651859</v>
      </c>
      <c r="Y19" s="274">
        <v>1722.82822089</v>
      </c>
      <c r="Z19" s="274">
        <v>-277.36291732481413</v>
      </c>
    </row>
    <row r="20" spans="1:26" ht="12.75">
      <c r="A20" s="274"/>
      <c r="B20" s="274"/>
      <c r="C20" s="274"/>
      <c r="D20" s="274"/>
      <c r="E20" s="274" t="s">
        <v>117</v>
      </c>
      <c r="F20" s="274"/>
      <c r="G20" s="274"/>
      <c r="H20" s="274">
        <v>208.9748018</v>
      </c>
      <c r="I20" s="274">
        <v>258.2901333</v>
      </c>
      <c r="J20" s="274">
        <v>-49.315331499999985</v>
      </c>
      <c r="K20" s="198"/>
      <c r="L20" s="274">
        <v>205.5009721551861</v>
      </c>
      <c r="M20" s="274">
        <v>594.23177977</v>
      </c>
      <c r="N20" s="274">
        <v>-388.7308076148139</v>
      </c>
      <c r="P20" s="274">
        <v>209.53010551000003</v>
      </c>
      <c r="Q20" s="274">
        <v>348.7075628</v>
      </c>
      <c r="R20" s="274">
        <v>-139.17745728999998</v>
      </c>
      <c r="S20" s="198"/>
      <c r="T20" s="274">
        <v>821.4594240999999</v>
      </c>
      <c r="U20" s="274">
        <v>521.59874502</v>
      </c>
      <c r="V20" s="274">
        <v>299.86067907999984</v>
      </c>
      <c r="W20" s="198"/>
      <c r="X20" s="274">
        <v>1445.4653035651859</v>
      </c>
      <c r="Y20" s="274">
        <v>1722.82822089</v>
      </c>
      <c r="Z20" s="274">
        <v>-277.36291732481413</v>
      </c>
    </row>
    <row r="21" spans="1:26" ht="12.75">
      <c r="A21" s="274"/>
      <c r="B21" s="274"/>
      <c r="C21" s="274"/>
      <c r="D21" s="274"/>
      <c r="E21" s="274" t="s">
        <v>132</v>
      </c>
      <c r="F21" s="274"/>
      <c r="G21" s="274"/>
      <c r="H21" s="274">
        <v>0</v>
      </c>
      <c r="I21" s="274">
        <v>0</v>
      </c>
      <c r="J21" s="274"/>
      <c r="K21" s="198"/>
      <c r="L21" s="274">
        <v>0</v>
      </c>
      <c r="M21" s="274">
        <v>0</v>
      </c>
      <c r="N21" s="274"/>
      <c r="P21" s="274">
        <v>0</v>
      </c>
      <c r="Q21" s="274">
        <v>0</v>
      </c>
      <c r="R21" s="274"/>
      <c r="S21" s="198"/>
      <c r="T21" s="274">
        <v>0</v>
      </c>
      <c r="U21" s="274">
        <v>0</v>
      </c>
      <c r="V21" s="274"/>
      <c r="W21" s="198"/>
      <c r="X21" s="274"/>
      <c r="Y21" s="274"/>
      <c r="Z21" s="274"/>
    </row>
    <row r="22" spans="1:26" ht="12.75">
      <c r="A22" s="274"/>
      <c r="B22" s="274"/>
      <c r="C22" s="274" t="s">
        <v>147</v>
      </c>
      <c r="D22" s="274"/>
      <c r="E22" s="274"/>
      <c r="F22" s="274"/>
      <c r="G22" s="274"/>
      <c r="H22" s="274">
        <v>3817.694540557369</v>
      </c>
      <c r="I22" s="274">
        <v>231.72143511218303</v>
      </c>
      <c r="J22" s="274">
        <v>3585.973105445186</v>
      </c>
      <c r="K22" s="198"/>
      <c r="L22" s="274">
        <v>4323.118427270963</v>
      </c>
      <c r="M22" s="274">
        <v>3249.5521835299996</v>
      </c>
      <c r="N22" s="274">
        <v>1073.5662437409637</v>
      </c>
      <c r="P22" s="274">
        <v>3016.244967618566</v>
      </c>
      <c r="Q22" s="274">
        <v>553.9430829876834</v>
      </c>
      <c r="R22" s="274">
        <v>2462.301884630883</v>
      </c>
      <c r="S22" s="198"/>
      <c r="T22" s="274">
        <v>3150.195971047012</v>
      </c>
      <c r="U22" s="274">
        <v>2973.6547513476835</v>
      </c>
      <c r="V22" s="274">
        <v>176.5412196993284</v>
      </c>
      <c r="W22" s="198"/>
      <c r="X22" s="274">
        <v>14307.25390649391</v>
      </c>
      <c r="Y22" s="274">
        <v>7008.87145297755</v>
      </c>
      <c r="Z22" s="274">
        <v>7298.38245351636</v>
      </c>
    </row>
    <row r="23" spans="1:26" ht="12.75">
      <c r="A23" s="274"/>
      <c r="B23" s="274"/>
      <c r="C23" s="274"/>
      <c r="D23" s="274" t="s">
        <v>118</v>
      </c>
      <c r="E23" s="274"/>
      <c r="F23" s="274"/>
      <c r="G23" s="274"/>
      <c r="H23" s="274">
        <v>557.8847314500001</v>
      </c>
      <c r="I23" s="274">
        <v>113.25323874</v>
      </c>
      <c r="J23" s="274">
        <v>444.6314927100001</v>
      </c>
      <c r="K23" s="198"/>
      <c r="L23" s="274">
        <v>1330.3558376699998</v>
      </c>
      <c r="M23" s="274">
        <v>1681.15865853</v>
      </c>
      <c r="N23" s="274">
        <v>-350.8028208600001</v>
      </c>
      <c r="P23" s="274">
        <v>683.0303458400001</v>
      </c>
      <c r="Q23" s="274">
        <v>152.62951790999998</v>
      </c>
      <c r="R23" s="274">
        <v>530.4008279300001</v>
      </c>
      <c r="S23" s="198"/>
      <c r="T23" s="274">
        <v>1956.7134790199996</v>
      </c>
      <c r="U23" s="274">
        <v>600.7733022699999</v>
      </c>
      <c r="V23" s="274">
        <v>1355.9401767499996</v>
      </c>
      <c r="W23" s="198"/>
      <c r="X23" s="274">
        <v>4527.984393979999</v>
      </c>
      <c r="Y23" s="274">
        <v>2547.81471745</v>
      </c>
      <c r="Z23" s="274">
        <v>1980.1696765299994</v>
      </c>
    </row>
    <row r="24" spans="1:26" ht="12.75">
      <c r="A24" s="274"/>
      <c r="B24" s="274"/>
      <c r="C24" s="274"/>
      <c r="D24" s="274"/>
      <c r="E24" s="274" t="s">
        <v>119</v>
      </c>
      <c r="F24" s="274"/>
      <c r="G24" s="274"/>
      <c r="H24" s="274">
        <v>0</v>
      </c>
      <c r="I24" s="274">
        <v>0</v>
      </c>
      <c r="J24" s="274"/>
      <c r="K24" s="198"/>
      <c r="L24" s="274">
        <v>0</v>
      </c>
      <c r="M24" s="274">
        <v>0</v>
      </c>
      <c r="N24" s="274"/>
      <c r="P24" s="274">
        <v>0</v>
      </c>
      <c r="Q24" s="274">
        <v>0</v>
      </c>
      <c r="R24" s="274"/>
      <c r="S24" s="198"/>
      <c r="T24" s="274">
        <v>0</v>
      </c>
      <c r="U24" s="274">
        <v>0</v>
      </c>
      <c r="V24" s="274"/>
      <c r="W24" s="198"/>
      <c r="X24" s="274"/>
      <c r="Y24" s="274"/>
      <c r="Z24" s="274"/>
    </row>
    <row r="25" spans="1:26" ht="12.75">
      <c r="A25" s="274"/>
      <c r="B25" s="274"/>
      <c r="C25" s="274"/>
      <c r="D25" s="274"/>
      <c r="E25" s="274" t="s">
        <v>134</v>
      </c>
      <c r="F25" s="274"/>
      <c r="G25" s="274"/>
      <c r="H25" s="274">
        <v>557.8847314500001</v>
      </c>
      <c r="I25" s="274">
        <v>113.25323874</v>
      </c>
      <c r="J25" s="274">
        <v>444.6314927100001</v>
      </c>
      <c r="K25" s="198"/>
      <c r="L25" s="274">
        <v>1330.3558376699998</v>
      </c>
      <c r="M25" s="274">
        <v>1681.15865853</v>
      </c>
      <c r="N25" s="274">
        <v>-350.8028208600001</v>
      </c>
      <c r="P25" s="274">
        <v>683.0303458400001</v>
      </c>
      <c r="Q25" s="274">
        <v>152.62951790999998</v>
      </c>
      <c r="R25" s="274">
        <v>530.4008279300001</v>
      </c>
      <c r="S25" s="198"/>
      <c r="T25" s="274">
        <v>1956.7134790199996</v>
      </c>
      <c r="U25" s="274">
        <v>600.7733022699999</v>
      </c>
      <c r="V25" s="274">
        <v>1355.9401767499996</v>
      </c>
      <c r="W25" s="198"/>
      <c r="X25" s="274">
        <v>4527.984393979999</v>
      </c>
      <c r="Y25" s="274">
        <v>2547.81471745</v>
      </c>
      <c r="Z25" s="274">
        <v>1980.1696765299994</v>
      </c>
    </row>
    <row r="26" spans="1:26" ht="12.75">
      <c r="A26" s="274"/>
      <c r="B26" s="274"/>
      <c r="C26" s="274"/>
      <c r="D26" s="274" t="s">
        <v>133</v>
      </c>
      <c r="E26" s="274"/>
      <c r="F26" s="274"/>
      <c r="G26" s="274"/>
      <c r="H26" s="274">
        <v>3186.3537391073687</v>
      </c>
      <c r="I26" s="274">
        <v>1.5934653721833332</v>
      </c>
      <c r="J26" s="274">
        <v>3184.7602737351854</v>
      </c>
      <c r="K26" s="198"/>
      <c r="L26" s="274">
        <v>2903.3934296009634</v>
      </c>
      <c r="M26" s="274">
        <v>298.07</v>
      </c>
      <c r="N26" s="274">
        <v>2605.323429600963</v>
      </c>
      <c r="P26" s="274">
        <v>2197.118005778566</v>
      </c>
      <c r="Q26" s="274">
        <v>1.5899810776833343</v>
      </c>
      <c r="R26" s="274">
        <v>2195.5280247008827</v>
      </c>
      <c r="S26" s="198"/>
      <c r="T26" s="274">
        <v>1142.0995260270124</v>
      </c>
      <c r="U26" s="274">
        <v>1985.0699810776835</v>
      </c>
      <c r="V26" s="274">
        <v>-842.970455050671</v>
      </c>
      <c r="W26" s="198"/>
      <c r="X26" s="274">
        <v>9428.96470051391</v>
      </c>
      <c r="Y26" s="274">
        <v>2286.32342752755</v>
      </c>
      <c r="Z26" s="274">
        <v>7142.6412729863605</v>
      </c>
    </row>
    <row r="27" spans="1:26" ht="12.75">
      <c r="A27" s="274"/>
      <c r="B27" s="274"/>
      <c r="C27" s="274"/>
      <c r="D27" s="274" t="s">
        <v>142</v>
      </c>
      <c r="E27" s="274"/>
      <c r="F27" s="274"/>
      <c r="G27" s="274"/>
      <c r="H27" s="274">
        <v>73.45607</v>
      </c>
      <c r="I27" s="274">
        <v>116.87473099999971</v>
      </c>
      <c r="J27" s="274">
        <v>-43.418660999999716</v>
      </c>
      <c r="K27" s="198"/>
      <c r="L27" s="274">
        <v>89.36915999999992</v>
      </c>
      <c r="M27" s="274">
        <v>1270.3235249999998</v>
      </c>
      <c r="N27" s="274">
        <v>-1180.9543649999998</v>
      </c>
      <c r="P27" s="274">
        <v>136.096616</v>
      </c>
      <c r="Q27" s="274">
        <v>399.7235840000001</v>
      </c>
      <c r="R27" s="274">
        <v>-263.62696800000003</v>
      </c>
      <c r="S27" s="198"/>
      <c r="T27" s="274">
        <v>51.382966</v>
      </c>
      <c r="U27" s="274">
        <v>387.811468</v>
      </c>
      <c r="V27" s="274">
        <v>-336.428502</v>
      </c>
      <c r="W27" s="198"/>
      <c r="X27" s="274">
        <v>350.30481199999997</v>
      </c>
      <c r="Y27" s="274">
        <v>2174.7333079999994</v>
      </c>
      <c r="Z27" s="274">
        <v>-1824.4284959999995</v>
      </c>
    </row>
    <row r="28" spans="1:26" ht="12.75">
      <c r="A28" s="274"/>
      <c r="B28" s="274"/>
      <c r="C28" s="274"/>
      <c r="D28" s="274"/>
      <c r="E28" s="274" t="s">
        <v>119</v>
      </c>
      <c r="F28" s="274"/>
      <c r="G28" s="274"/>
      <c r="H28" s="274">
        <v>0</v>
      </c>
      <c r="I28" s="274">
        <v>0</v>
      </c>
      <c r="J28" s="274"/>
      <c r="K28" s="198"/>
      <c r="L28" s="274">
        <v>0</v>
      </c>
      <c r="M28" s="274">
        <v>0</v>
      </c>
      <c r="N28" s="274"/>
      <c r="P28" s="274">
        <v>0</v>
      </c>
      <c r="Q28" s="274">
        <v>0</v>
      </c>
      <c r="R28" s="274"/>
      <c r="S28" s="198"/>
      <c r="T28" s="274">
        <v>0</v>
      </c>
      <c r="U28" s="274">
        <v>0</v>
      </c>
      <c r="V28" s="274"/>
      <c r="W28" s="198"/>
      <c r="X28" s="274"/>
      <c r="Y28" s="274"/>
      <c r="Z28" s="274"/>
    </row>
    <row r="29" spans="1:26" ht="12.75">
      <c r="A29" s="274"/>
      <c r="B29" s="274"/>
      <c r="C29" s="274"/>
      <c r="D29" s="274"/>
      <c r="E29" s="274" t="s">
        <v>134</v>
      </c>
      <c r="F29" s="274"/>
      <c r="G29" s="274"/>
      <c r="H29" s="274">
        <v>73.45607</v>
      </c>
      <c r="I29" s="274">
        <v>116.87473099999971</v>
      </c>
      <c r="J29" s="274">
        <v>-43.418660999999716</v>
      </c>
      <c r="K29" s="198"/>
      <c r="L29" s="274">
        <v>89.36915999999992</v>
      </c>
      <c r="M29" s="274">
        <v>1270.3235249999998</v>
      </c>
      <c r="N29" s="274">
        <v>-1180.9543649999998</v>
      </c>
      <c r="P29" s="274">
        <v>136.096616</v>
      </c>
      <c r="Q29" s="274">
        <v>399.7235840000001</v>
      </c>
      <c r="R29" s="274">
        <v>-263.62696800000003</v>
      </c>
      <c r="S29" s="198"/>
      <c r="T29" s="274">
        <v>51.382966</v>
      </c>
      <c r="U29" s="274">
        <v>387.811468</v>
      </c>
      <c r="V29" s="274">
        <v>-336.428502</v>
      </c>
      <c r="W29" s="198"/>
      <c r="X29" s="274">
        <v>350.30481199999997</v>
      </c>
      <c r="Y29" s="274">
        <v>2174.7333079999994</v>
      </c>
      <c r="Z29" s="274">
        <v>-1824.4284959999995</v>
      </c>
    </row>
    <row r="30" spans="1:26" ht="12.75">
      <c r="A30" s="274"/>
      <c r="B30" s="274"/>
      <c r="C30" s="274"/>
      <c r="D30" s="274"/>
      <c r="E30" s="274"/>
      <c r="F30" s="274"/>
      <c r="G30" s="274"/>
      <c r="H30" s="274"/>
      <c r="I30" s="274"/>
      <c r="J30" s="274"/>
      <c r="K30" s="198"/>
      <c r="L30" s="274"/>
      <c r="M30" s="274"/>
      <c r="N30" s="274"/>
      <c r="P30" s="274"/>
      <c r="Q30" s="274"/>
      <c r="R30" s="274"/>
      <c r="S30" s="198"/>
      <c r="T30" s="274"/>
      <c r="U30" s="274"/>
      <c r="V30" s="274"/>
      <c r="W30" s="198"/>
      <c r="X30" s="274"/>
      <c r="Y30" s="274"/>
      <c r="Z30" s="274"/>
    </row>
    <row r="31" spans="1:26" s="280" customFormat="1" ht="12.75">
      <c r="A31" s="272"/>
      <c r="B31" s="273" t="s">
        <v>421</v>
      </c>
      <c r="C31" s="273" t="s">
        <v>755</v>
      </c>
      <c r="D31" s="273"/>
      <c r="E31" s="272"/>
      <c r="F31" s="272"/>
      <c r="G31" s="272"/>
      <c r="H31" s="272">
        <v>7805.215915228819</v>
      </c>
      <c r="I31" s="272">
        <v>10129.800469144142</v>
      </c>
      <c r="J31" s="272">
        <v>-2324.5845539153242</v>
      </c>
      <c r="L31" s="272">
        <v>10127.77454480117</v>
      </c>
      <c r="M31" s="272">
        <v>11502.983299390136</v>
      </c>
      <c r="N31" s="272">
        <v>-1375.208754588967</v>
      </c>
      <c r="P31" s="272">
        <v>10892.217088983827</v>
      </c>
      <c r="Q31" s="272">
        <v>15066.049281910726</v>
      </c>
      <c r="R31" s="272">
        <v>-4173.832192926899</v>
      </c>
      <c r="T31" s="272">
        <v>12739.084897457984</v>
      </c>
      <c r="U31" s="272">
        <v>14103.943193282783</v>
      </c>
      <c r="V31" s="272">
        <v>-1364.8582958247985</v>
      </c>
      <c r="X31" s="272">
        <v>41564.2924464718</v>
      </c>
      <c r="Y31" s="272">
        <v>50802.776243727785</v>
      </c>
      <c r="Z31" s="272">
        <v>-9238.48379725598</v>
      </c>
    </row>
    <row r="32" spans="1:26" ht="12.75">
      <c r="A32" s="274"/>
      <c r="B32" s="274"/>
      <c r="C32" s="274"/>
      <c r="D32" s="274"/>
      <c r="E32" s="274"/>
      <c r="F32" s="274"/>
      <c r="G32" s="274"/>
      <c r="H32" s="274"/>
      <c r="I32" s="274"/>
      <c r="J32" s="274"/>
      <c r="K32" s="198"/>
      <c r="L32" s="274"/>
      <c r="M32" s="274"/>
      <c r="N32" s="274"/>
      <c r="P32" s="274"/>
      <c r="Q32" s="274"/>
      <c r="R32" s="274"/>
      <c r="S32" s="198"/>
      <c r="T32" s="274"/>
      <c r="U32" s="274"/>
      <c r="V32" s="274"/>
      <c r="W32" s="198"/>
      <c r="X32" s="274"/>
      <c r="Y32" s="274"/>
      <c r="Z32" s="274"/>
    </row>
    <row r="33" spans="1:26" ht="12.75">
      <c r="A33" s="274"/>
      <c r="B33" s="274"/>
      <c r="C33" s="274" t="s">
        <v>120</v>
      </c>
      <c r="D33" s="274"/>
      <c r="E33" s="274"/>
      <c r="F33" s="274"/>
      <c r="G33" s="274"/>
      <c r="H33" s="274">
        <v>6669.037418658819</v>
      </c>
      <c r="I33" s="274">
        <v>8995.412783134143</v>
      </c>
      <c r="J33" s="274">
        <v>-2326.375364475324</v>
      </c>
      <c r="K33" s="198"/>
      <c r="L33" s="274">
        <v>8578.160366277665</v>
      </c>
      <c r="M33" s="274">
        <v>10532.755271129716</v>
      </c>
      <c r="N33" s="274">
        <v>-1954.5949048520506</v>
      </c>
      <c r="P33" s="274">
        <v>9667.028808903828</v>
      </c>
      <c r="Q33" s="274">
        <v>14052.970898073767</v>
      </c>
      <c r="R33" s="274">
        <v>-4385.942089169939</v>
      </c>
      <c r="S33" s="198"/>
      <c r="T33" s="274">
        <v>10770.978409298354</v>
      </c>
      <c r="U33" s="274">
        <v>12188.744132620552</v>
      </c>
      <c r="V33" s="274">
        <v>-1417.765723322198</v>
      </c>
      <c r="W33" s="198"/>
      <c r="X33" s="274">
        <v>35685.20500313867</v>
      </c>
      <c r="Y33" s="274">
        <v>45769.88308495817</v>
      </c>
      <c r="Z33" s="274">
        <v>-10084.678081819504</v>
      </c>
    </row>
    <row r="34" spans="1:26" ht="12.75">
      <c r="A34" s="274"/>
      <c r="B34" s="274"/>
      <c r="C34" s="274"/>
      <c r="D34" s="274" t="s">
        <v>121</v>
      </c>
      <c r="E34" s="274"/>
      <c r="F34" s="274"/>
      <c r="G34" s="274"/>
      <c r="H34" s="274">
        <v>3681.574244191865</v>
      </c>
      <c r="I34" s="274">
        <v>4923.978666900642</v>
      </c>
      <c r="J34" s="274">
        <v>-1242.4044227087766</v>
      </c>
      <c r="K34" s="198"/>
      <c r="L34" s="274">
        <v>6370.961912974153</v>
      </c>
      <c r="M34" s="274">
        <v>6594.993394897182</v>
      </c>
      <c r="N34" s="274">
        <v>-224.03148192302888</v>
      </c>
      <c r="P34" s="274">
        <v>7550.568707540809</v>
      </c>
      <c r="Q34" s="274">
        <v>9156.799168823447</v>
      </c>
      <c r="R34" s="274">
        <v>-1606.2304612826383</v>
      </c>
      <c r="S34" s="198"/>
      <c r="T34" s="274">
        <v>7835.9556407727105</v>
      </c>
      <c r="U34" s="274">
        <v>7027.787625936154</v>
      </c>
      <c r="V34" s="274">
        <v>808.1680148365567</v>
      </c>
      <c r="W34" s="198"/>
      <c r="X34" s="274">
        <v>25439.060505479538</v>
      </c>
      <c r="Y34" s="274">
        <v>27703.55885655742</v>
      </c>
      <c r="Z34" s="274">
        <v>-2264.498351077884</v>
      </c>
    </row>
    <row r="35" spans="1:26" ht="12.75">
      <c r="A35" s="274"/>
      <c r="B35" s="274"/>
      <c r="C35" s="274"/>
      <c r="D35" s="274"/>
      <c r="E35" s="274" t="s">
        <v>642</v>
      </c>
      <c r="F35" s="274"/>
      <c r="G35" s="274"/>
      <c r="H35" s="274">
        <v>0</v>
      </c>
      <c r="I35" s="274">
        <v>0</v>
      </c>
      <c r="J35" s="274">
        <v>0</v>
      </c>
      <c r="K35" s="198"/>
      <c r="L35" s="274">
        <v>0</v>
      </c>
      <c r="M35" s="274">
        <v>0</v>
      </c>
      <c r="N35" s="274">
        <v>0</v>
      </c>
      <c r="P35" s="274">
        <v>0</v>
      </c>
      <c r="Q35" s="274">
        <v>0</v>
      </c>
      <c r="R35" s="274">
        <v>0</v>
      </c>
      <c r="S35" s="198"/>
      <c r="T35" s="274">
        <v>0</v>
      </c>
      <c r="U35" s="274">
        <v>0</v>
      </c>
      <c r="V35" s="274">
        <v>0</v>
      </c>
      <c r="W35" s="198"/>
      <c r="X35" s="274">
        <v>0</v>
      </c>
      <c r="Y35" s="274">
        <v>0</v>
      </c>
      <c r="Z35" s="274">
        <v>0</v>
      </c>
    </row>
    <row r="36" spans="1:26" ht="12.75">
      <c r="A36" s="274"/>
      <c r="B36" s="274"/>
      <c r="C36" s="274"/>
      <c r="D36" s="274"/>
      <c r="E36" s="279" t="s">
        <v>533</v>
      </c>
      <c r="F36" s="274"/>
      <c r="G36" s="274"/>
      <c r="H36" s="274">
        <v>0</v>
      </c>
      <c r="I36" s="274">
        <v>0</v>
      </c>
      <c r="J36" s="274">
        <v>0</v>
      </c>
      <c r="K36" s="198"/>
      <c r="L36" s="274">
        <v>0</v>
      </c>
      <c r="M36" s="274">
        <v>0</v>
      </c>
      <c r="N36" s="274">
        <v>0</v>
      </c>
      <c r="P36" s="274">
        <v>0</v>
      </c>
      <c r="Q36" s="274">
        <v>0</v>
      </c>
      <c r="R36" s="274">
        <v>0</v>
      </c>
      <c r="S36" s="198"/>
      <c r="T36" s="274">
        <v>0</v>
      </c>
      <c r="U36" s="274">
        <v>0</v>
      </c>
      <c r="V36" s="274">
        <v>0</v>
      </c>
      <c r="W36" s="198"/>
      <c r="X36" s="274">
        <v>0</v>
      </c>
      <c r="Y36" s="274">
        <v>0</v>
      </c>
      <c r="Z36" s="274">
        <v>0</v>
      </c>
    </row>
    <row r="37" spans="1:26" ht="12.75">
      <c r="A37" s="274"/>
      <c r="B37" s="274"/>
      <c r="C37" s="274"/>
      <c r="D37" s="274"/>
      <c r="E37" s="274" t="s">
        <v>124</v>
      </c>
      <c r="F37" s="274"/>
      <c r="G37" s="274"/>
      <c r="H37" s="274">
        <v>0.26338</v>
      </c>
      <c r="I37" s="274">
        <v>0.003239</v>
      </c>
      <c r="J37" s="274">
        <v>0.260141</v>
      </c>
      <c r="K37" s="198"/>
      <c r="L37" s="274">
        <v>1.7E-05</v>
      </c>
      <c r="M37" s="274">
        <v>0.785535</v>
      </c>
      <c r="N37" s="274">
        <v>-0.7855179999999999</v>
      </c>
      <c r="P37" s="274">
        <v>0.170335</v>
      </c>
      <c r="Q37" s="274">
        <v>17.01963</v>
      </c>
      <c r="R37" s="274">
        <v>-16.849294999999998</v>
      </c>
      <c r="S37" s="198"/>
      <c r="T37" s="274">
        <v>0</v>
      </c>
      <c r="U37" s="274">
        <v>0.0005909999999999999</v>
      </c>
      <c r="V37" s="274">
        <v>-0.0005909999999999999</v>
      </c>
      <c r="W37" s="198"/>
      <c r="X37" s="274">
        <v>0.433732</v>
      </c>
      <c r="Y37" s="274">
        <v>17.808995</v>
      </c>
      <c r="Z37" s="274">
        <v>-17.375263</v>
      </c>
    </row>
    <row r="38" spans="1:26" ht="12.75">
      <c r="A38" s="274"/>
      <c r="B38" s="274"/>
      <c r="C38" s="274"/>
      <c r="D38" s="274"/>
      <c r="E38" s="274" t="s">
        <v>139</v>
      </c>
      <c r="F38" s="274"/>
      <c r="G38" s="274"/>
      <c r="H38" s="274">
        <v>3681.310864191865</v>
      </c>
      <c r="I38" s="274">
        <v>4923.975427900642</v>
      </c>
      <c r="J38" s="274">
        <v>-1242.6645637087768</v>
      </c>
      <c r="K38" s="198"/>
      <c r="L38" s="274">
        <v>6370.961895974153</v>
      </c>
      <c r="M38" s="274">
        <v>6594.207859897182</v>
      </c>
      <c r="N38" s="274">
        <v>-223.2459639230292</v>
      </c>
      <c r="P38" s="274">
        <v>7550.398372540809</v>
      </c>
      <c r="Q38" s="274">
        <v>9139.779538823446</v>
      </c>
      <c r="R38" s="274">
        <v>-1589.3811662826374</v>
      </c>
      <c r="S38" s="198"/>
      <c r="T38" s="274">
        <v>7835.9556407727105</v>
      </c>
      <c r="U38" s="274">
        <v>7027.787034936154</v>
      </c>
      <c r="V38" s="274">
        <v>808.1686058365567</v>
      </c>
      <c r="W38" s="198"/>
      <c r="X38" s="274">
        <v>25438.626773479536</v>
      </c>
      <c r="Y38" s="274">
        <v>27685.749861557422</v>
      </c>
      <c r="Z38" s="274">
        <v>-2247.1230880778858</v>
      </c>
    </row>
    <row r="39" spans="1:26" ht="12.75">
      <c r="A39" s="274"/>
      <c r="B39" s="274"/>
      <c r="C39" s="274"/>
      <c r="D39" s="274" t="s">
        <v>136</v>
      </c>
      <c r="E39" s="274"/>
      <c r="F39" s="274"/>
      <c r="G39" s="274"/>
      <c r="H39" s="274">
        <v>2987.4631744669537</v>
      </c>
      <c r="I39" s="274">
        <v>4071.4341162335018</v>
      </c>
      <c r="J39" s="274">
        <v>-1083.970941766548</v>
      </c>
      <c r="K39" s="198"/>
      <c r="L39" s="274">
        <v>2207.198453303512</v>
      </c>
      <c r="M39" s="274">
        <v>3937.7618762325333</v>
      </c>
      <c r="N39" s="274">
        <v>-1730.5634229290213</v>
      </c>
      <c r="P39" s="274">
        <v>2116.460101363019</v>
      </c>
      <c r="Q39" s="274">
        <v>4896.17172925032</v>
      </c>
      <c r="R39" s="274">
        <v>-2779.711627887301</v>
      </c>
      <c r="S39" s="198"/>
      <c r="T39" s="274">
        <v>2935.0227685256423</v>
      </c>
      <c r="U39" s="274">
        <v>5160.956506684397</v>
      </c>
      <c r="V39" s="274">
        <v>-2225.9337381587547</v>
      </c>
      <c r="W39" s="198"/>
      <c r="X39" s="274">
        <v>10246.144497659128</v>
      </c>
      <c r="Y39" s="274">
        <v>18066.32422840075</v>
      </c>
      <c r="Z39" s="274">
        <v>-7820.179730741622</v>
      </c>
    </row>
    <row r="40" spans="1:26" ht="12.75">
      <c r="A40" s="274"/>
      <c r="B40" s="274"/>
      <c r="C40" s="274"/>
      <c r="D40" s="274"/>
      <c r="E40" s="274" t="s">
        <v>123</v>
      </c>
      <c r="F40" s="274"/>
      <c r="G40" s="274"/>
      <c r="H40" s="274">
        <v>1544.8900306893881</v>
      </c>
      <c r="I40" s="274">
        <v>1331.578888705401</v>
      </c>
      <c r="J40" s="274">
        <v>213.31114198398723</v>
      </c>
      <c r="K40" s="198"/>
      <c r="L40" s="274">
        <v>1172.3806059511426</v>
      </c>
      <c r="M40" s="274">
        <v>1520.5360750016212</v>
      </c>
      <c r="N40" s="274">
        <v>-348.1554690504786</v>
      </c>
      <c r="P40" s="274">
        <v>1296.725644126864</v>
      </c>
      <c r="Q40" s="274">
        <v>1463.3341846801454</v>
      </c>
      <c r="R40" s="274">
        <v>-166.6085405532815</v>
      </c>
      <c r="S40" s="198"/>
      <c r="T40" s="274">
        <v>1159.6227605813733</v>
      </c>
      <c r="U40" s="274">
        <v>1771.9370416281804</v>
      </c>
      <c r="V40" s="274">
        <v>-612.3142810468071</v>
      </c>
      <c r="W40" s="198"/>
      <c r="X40" s="274">
        <v>5173.619041348768</v>
      </c>
      <c r="Y40" s="274">
        <v>6087.386190015348</v>
      </c>
      <c r="Z40" s="274">
        <v>-913.7671486665795</v>
      </c>
    </row>
    <row r="41" spans="1:26" ht="12.75">
      <c r="A41" s="274"/>
      <c r="B41" s="274"/>
      <c r="C41" s="274"/>
      <c r="D41" s="274"/>
      <c r="E41" s="274"/>
      <c r="F41" s="274" t="s">
        <v>642</v>
      </c>
      <c r="G41" s="274"/>
      <c r="H41" s="274">
        <v>0</v>
      </c>
      <c r="I41" s="274">
        <v>0</v>
      </c>
      <c r="J41" s="274">
        <v>0</v>
      </c>
      <c r="K41" s="198"/>
      <c r="L41" s="274">
        <v>0</v>
      </c>
      <c r="M41" s="274">
        <v>0</v>
      </c>
      <c r="N41" s="274">
        <v>0</v>
      </c>
      <c r="P41" s="274">
        <v>0</v>
      </c>
      <c r="Q41" s="274">
        <v>0</v>
      </c>
      <c r="R41" s="274">
        <v>0</v>
      </c>
      <c r="S41" s="198"/>
      <c r="T41" s="274">
        <v>0</v>
      </c>
      <c r="U41" s="274">
        <v>0</v>
      </c>
      <c r="V41" s="274">
        <v>0</v>
      </c>
      <c r="W41" s="198"/>
      <c r="X41" s="274">
        <v>0</v>
      </c>
      <c r="Y41" s="274">
        <v>0</v>
      </c>
      <c r="Z41" s="274">
        <v>0</v>
      </c>
    </row>
    <row r="42" spans="1:26" ht="12.75">
      <c r="A42" s="274"/>
      <c r="B42" s="274"/>
      <c r="C42" s="274"/>
      <c r="D42" s="274"/>
      <c r="E42" s="274"/>
      <c r="F42" s="279" t="s">
        <v>533</v>
      </c>
      <c r="G42" s="274"/>
      <c r="H42" s="274">
        <v>0</v>
      </c>
      <c r="I42" s="274">
        <v>0</v>
      </c>
      <c r="J42" s="274">
        <v>0</v>
      </c>
      <c r="K42" s="198"/>
      <c r="L42" s="274">
        <v>0</v>
      </c>
      <c r="M42" s="274">
        <v>0</v>
      </c>
      <c r="N42" s="274">
        <v>0</v>
      </c>
      <c r="P42" s="274">
        <v>0</v>
      </c>
      <c r="Q42" s="274">
        <v>150.49475888999999</v>
      </c>
      <c r="R42" s="274">
        <v>-150.49475888999999</v>
      </c>
      <c r="S42" s="198"/>
      <c r="T42" s="274">
        <v>0</v>
      </c>
      <c r="U42" s="274">
        <v>267.2267665532946</v>
      </c>
      <c r="V42" s="274">
        <v>-267.2267665532946</v>
      </c>
      <c r="W42" s="198"/>
      <c r="X42" s="274">
        <v>0</v>
      </c>
      <c r="Y42" s="274">
        <v>417.7215254432946</v>
      </c>
      <c r="Z42" s="274">
        <v>-417.7215254432946</v>
      </c>
    </row>
    <row r="43" spans="1:26" ht="12.75">
      <c r="A43" s="274"/>
      <c r="B43" s="274"/>
      <c r="C43" s="274"/>
      <c r="D43" s="274"/>
      <c r="E43" s="274"/>
      <c r="F43" s="274" t="s">
        <v>124</v>
      </c>
      <c r="G43" s="274"/>
      <c r="H43" s="274">
        <v>988.625137</v>
      </c>
      <c r="I43" s="274">
        <v>792.5874140000001</v>
      </c>
      <c r="J43" s="274">
        <v>196.03772299999991</v>
      </c>
      <c r="K43" s="198"/>
      <c r="L43" s="274">
        <v>779.106646</v>
      </c>
      <c r="M43" s="274">
        <v>798.655025</v>
      </c>
      <c r="N43" s="274">
        <v>-19.548379000000068</v>
      </c>
      <c r="P43" s="274">
        <v>601.422354</v>
      </c>
      <c r="Q43" s="274">
        <v>615.165791</v>
      </c>
      <c r="R43" s="274">
        <v>-13.743436999999972</v>
      </c>
      <c r="S43" s="198"/>
      <c r="T43" s="274">
        <v>614.2999609999999</v>
      </c>
      <c r="U43" s="274">
        <v>684.941276</v>
      </c>
      <c r="V43" s="274">
        <v>-70.64131500000008</v>
      </c>
      <c r="W43" s="198"/>
      <c r="X43" s="274">
        <v>2983.454098</v>
      </c>
      <c r="Y43" s="274">
        <v>2891.349506</v>
      </c>
      <c r="Z43" s="274">
        <v>92.10459200000014</v>
      </c>
    </row>
    <row r="44" spans="1:26" ht="12.75">
      <c r="A44" s="274"/>
      <c r="B44" s="274"/>
      <c r="C44" s="274"/>
      <c r="D44" s="274"/>
      <c r="E44" s="274"/>
      <c r="F44" s="274" t="s">
        <v>139</v>
      </c>
      <c r="G44" s="274"/>
      <c r="H44" s="274">
        <v>556.2648936893881</v>
      </c>
      <c r="I44" s="274">
        <v>538.9914747054008</v>
      </c>
      <c r="J44" s="274">
        <v>17.273418983987312</v>
      </c>
      <c r="K44" s="198"/>
      <c r="L44" s="274">
        <v>393.2739599511426</v>
      </c>
      <c r="M44" s="274">
        <v>721.881050001621</v>
      </c>
      <c r="N44" s="274">
        <v>-328.6070900504784</v>
      </c>
      <c r="P44" s="274">
        <v>695.3032901268639</v>
      </c>
      <c r="Q44" s="274">
        <v>697.6736347901455</v>
      </c>
      <c r="R44" s="274">
        <v>-2.3703446632815712</v>
      </c>
      <c r="S44" s="198"/>
      <c r="T44" s="274">
        <v>545.3227995813735</v>
      </c>
      <c r="U44" s="274">
        <v>819.7689990748856</v>
      </c>
      <c r="V44" s="274">
        <v>-274.44619949351215</v>
      </c>
      <c r="W44" s="198"/>
      <c r="X44" s="274">
        <v>2190.1649433487682</v>
      </c>
      <c r="Y44" s="274">
        <v>2778.3151585720534</v>
      </c>
      <c r="Z44" s="274">
        <v>-588.1502152232852</v>
      </c>
    </row>
    <row r="45" spans="1:26" ht="12.75">
      <c r="A45" s="274"/>
      <c r="B45" s="274"/>
      <c r="C45" s="274"/>
      <c r="D45" s="274"/>
      <c r="E45" s="274" t="s">
        <v>138</v>
      </c>
      <c r="F45" s="274"/>
      <c r="G45" s="274"/>
      <c r="H45" s="274">
        <v>1442.5731437775655</v>
      </c>
      <c r="I45" s="274">
        <v>2739.855227528101</v>
      </c>
      <c r="J45" s="274">
        <v>-1297.2820837505353</v>
      </c>
      <c r="K45" s="198"/>
      <c r="L45" s="274">
        <v>1034.8178473523697</v>
      </c>
      <c r="M45" s="274">
        <v>2417.225801230912</v>
      </c>
      <c r="N45" s="274">
        <v>-1382.4079538785425</v>
      </c>
      <c r="P45" s="274">
        <v>819.7344572361551</v>
      </c>
      <c r="Q45" s="274">
        <v>3432.837544570175</v>
      </c>
      <c r="R45" s="274">
        <v>-2613.1030873340196</v>
      </c>
      <c r="S45" s="198"/>
      <c r="T45" s="274">
        <v>1775.400007944269</v>
      </c>
      <c r="U45" s="274">
        <v>3389.0194650562166</v>
      </c>
      <c r="V45" s="274">
        <v>-1613.6194571119477</v>
      </c>
      <c r="W45" s="198"/>
      <c r="X45" s="274">
        <v>5072.52545631036</v>
      </c>
      <c r="Y45" s="274">
        <v>11978.938038385404</v>
      </c>
      <c r="Z45" s="274">
        <v>-6906.412582075044</v>
      </c>
    </row>
    <row r="46" spans="1:26" ht="12.75">
      <c r="A46" s="274"/>
      <c r="B46" s="274"/>
      <c r="C46" s="274"/>
      <c r="D46" s="274"/>
      <c r="E46" s="274"/>
      <c r="F46" s="274" t="s">
        <v>642</v>
      </c>
      <c r="G46" s="274"/>
      <c r="H46" s="274">
        <v>0</v>
      </c>
      <c r="I46" s="274">
        <v>0</v>
      </c>
      <c r="J46" s="274">
        <v>0</v>
      </c>
      <c r="K46" s="274"/>
      <c r="L46" s="274">
        <v>0</v>
      </c>
      <c r="M46" s="274">
        <v>0</v>
      </c>
      <c r="N46" s="274">
        <v>0</v>
      </c>
      <c r="P46" s="274">
        <v>0</v>
      </c>
      <c r="Q46" s="274">
        <v>0</v>
      </c>
      <c r="R46" s="274">
        <v>0</v>
      </c>
      <c r="S46" s="198"/>
      <c r="T46" s="274">
        <v>0</v>
      </c>
      <c r="U46" s="274">
        <v>0</v>
      </c>
      <c r="V46" s="274">
        <v>0</v>
      </c>
      <c r="W46" s="198"/>
      <c r="X46" s="274">
        <v>0</v>
      </c>
      <c r="Y46" s="274">
        <v>0</v>
      </c>
      <c r="Z46" s="274">
        <v>0</v>
      </c>
    </row>
    <row r="47" spans="1:26" ht="12.75">
      <c r="A47" s="274"/>
      <c r="B47" s="274"/>
      <c r="C47" s="274"/>
      <c r="D47" s="274"/>
      <c r="E47" s="274"/>
      <c r="F47" s="279" t="s">
        <v>533</v>
      </c>
      <c r="G47" s="274"/>
      <c r="H47" s="274">
        <v>0</v>
      </c>
      <c r="I47" s="274">
        <v>1439.6247721609698</v>
      </c>
      <c r="J47" s="274">
        <v>-1439.6247721609698</v>
      </c>
      <c r="K47" s="274"/>
      <c r="L47" s="274">
        <v>0</v>
      </c>
      <c r="M47" s="274">
        <v>1467.6241268120007</v>
      </c>
      <c r="N47" s="274">
        <v>-1467.6241268120007</v>
      </c>
      <c r="P47" s="274">
        <v>0</v>
      </c>
      <c r="Q47" s="274">
        <v>2277.970587192103</v>
      </c>
      <c r="R47" s="274">
        <v>-2277.970587192103</v>
      </c>
      <c r="S47" s="198"/>
      <c r="T47" s="274">
        <v>0</v>
      </c>
      <c r="U47" s="274">
        <v>1570.598003825031</v>
      </c>
      <c r="V47" s="274">
        <v>-1570.598003825031</v>
      </c>
      <c r="W47" s="198"/>
      <c r="X47" s="274">
        <v>0</v>
      </c>
      <c r="Y47" s="274">
        <v>6755.817489990104</v>
      </c>
      <c r="Z47" s="274">
        <v>-6755.817489990104</v>
      </c>
    </row>
    <row r="48" spans="1:26" ht="12.75">
      <c r="A48" s="274"/>
      <c r="B48" s="274"/>
      <c r="C48" s="274"/>
      <c r="D48" s="274"/>
      <c r="E48" s="274"/>
      <c r="F48" s="274" t="s">
        <v>124</v>
      </c>
      <c r="G48" s="274"/>
      <c r="H48" s="274">
        <v>3.589831</v>
      </c>
      <c r="I48" s="274">
        <v>2.097028</v>
      </c>
      <c r="J48" s="274">
        <v>1.4928030000000003</v>
      </c>
      <c r="K48" s="274"/>
      <c r="L48" s="274">
        <v>0</v>
      </c>
      <c r="M48" s="274">
        <v>0.14114300000000002</v>
      </c>
      <c r="N48" s="274">
        <v>-0.14114300000000002</v>
      </c>
      <c r="P48" s="274">
        <v>1.986492</v>
      </c>
      <c r="Q48" s="274">
        <v>0</v>
      </c>
      <c r="R48" s="274">
        <v>1.986492</v>
      </c>
      <c r="S48" s="198"/>
      <c r="T48" s="274">
        <v>0</v>
      </c>
      <c r="U48" s="274">
        <v>0</v>
      </c>
      <c r="V48" s="274">
        <v>0</v>
      </c>
      <c r="W48" s="198"/>
      <c r="X48" s="274">
        <v>5.576323</v>
      </c>
      <c r="Y48" s="274">
        <v>2.238171</v>
      </c>
      <c r="Z48" s="274">
        <v>3.3381520000000005</v>
      </c>
    </row>
    <row r="49" spans="1:26" ht="12.75">
      <c r="A49" s="274"/>
      <c r="B49" s="274"/>
      <c r="C49" s="274"/>
      <c r="D49" s="274"/>
      <c r="E49" s="274"/>
      <c r="F49" s="274" t="s">
        <v>139</v>
      </c>
      <c r="G49" s="274"/>
      <c r="H49" s="274">
        <v>1438.9833127775655</v>
      </c>
      <c r="I49" s="274">
        <v>1298.1334273671312</v>
      </c>
      <c r="J49" s="274">
        <v>140.84988541043435</v>
      </c>
      <c r="K49" s="274"/>
      <c r="L49" s="274">
        <v>1034.8178473523697</v>
      </c>
      <c r="M49" s="274">
        <v>949.4605314189116</v>
      </c>
      <c r="N49" s="274">
        <v>85.35731593345804</v>
      </c>
      <c r="P49" s="274">
        <v>817.7479652361551</v>
      </c>
      <c r="Q49" s="274">
        <v>1154.8669573780721</v>
      </c>
      <c r="R49" s="274">
        <v>-337.11899214191703</v>
      </c>
      <c r="S49" s="198"/>
      <c r="T49" s="274">
        <v>1775.400007944269</v>
      </c>
      <c r="U49" s="274">
        <v>1818.4214612311857</v>
      </c>
      <c r="V49" s="274">
        <v>-43.02145328691677</v>
      </c>
      <c r="W49" s="198"/>
      <c r="X49" s="274">
        <v>5066.94913331036</v>
      </c>
      <c r="Y49" s="274">
        <v>5220.882377395301</v>
      </c>
      <c r="Z49" s="274">
        <v>-153.93324408494118</v>
      </c>
    </row>
    <row r="50" spans="1:26" ht="12.75">
      <c r="A50" s="274"/>
      <c r="B50" s="274"/>
      <c r="C50" s="274" t="s">
        <v>135</v>
      </c>
      <c r="D50" s="274"/>
      <c r="E50" s="274"/>
      <c r="F50" s="274"/>
      <c r="G50" s="274"/>
      <c r="H50" s="274">
        <v>1136.1784965699999</v>
      </c>
      <c r="I50" s="274">
        <v>1134.38768601</v>
      </c>
      <c r="J50" s="274">
        <v>1.790810560000125</v>
      </c>
      <c r="K50" s="198"/>
      <c r="L50" s="274">
        <v>1549.614178523504</v>
      </c>
      <c r="M50" s="274">
        <v>970.2280282604203</v>
      </c>
      <c r="N50" s="274">
        <v>579.3861502630837</v>
      </c>
      <c r="P50" s="274">
        <v>1225.18828008</v>
      </c>
      <c r="Q50" s="274">
        <v>1013.0783838369595</v>
      </c>
      <c r="R50" s="274">
        <v>212.10989624304048</v>
      </c>
      <c r="S50" s="198"/>
      <c r="T50" s="274">
        <v>1968.1064881596303</v>
      </c>
      <c r="U50" s="274">
        <v>1915.1990606622305</v>
      </c>
      <c r="V50" s="274">
        <v>52.90742749739968</v>
      </c>
      <c r="W50" s="198"/>
      <c r="X50" s="274">
        <v>5879.087443333135</v>
      </c>
      <c r="Y50" s="274">
        <v>5032.893158769611</v>
      </c>
      <c r="Z50" s="274">
        <v>846.194284563524</v>
      </c>
    </row>
    <row r="51" spans="1:26" ht="12.75">
      <c r="A51" s="274"/>
      <c r="B51" s="274"/>
      <c r="C51" s="274"/>
      <c r="D51" s="274" t="s">
        <v>122</v>
      </c>
      <c r="E51" s="274"/>
      <c r="F51" s="274"/>
      <c r="G51" s="274"/>
      <c r="H51" s="274">
        <v>799.36920157</v>
      </c>
      <c r="I51" s="274">
        <v>621.75068601</v>
      </c>
      <c r="J51" s="274">
        <v>177.61851556000005</v>
      </c>
      <c r="K51" s="198"/>
      <c r="L51" s="274">
        <v>767.079178523504</v>
      </c>
      <c r="M51" s="274">
        <v>751.3280282604203</v>
      </c>
      <c r="N51" s="274">
        <v>15.751150263083694</v>
      </c>
      <c r="P51" s="274">
        <v>589.3682800799999</v>
      </c>
      <c r="Q51" s="274">
        <v>692.5593838369595</v>
      </c>
      <c r="R51" s="274">
        <v>-103.19110375695956</v>
      </c>
      <c r="S51" s="198"/>
      <c r="T51" s="274">
        <v>1266.6643681596304</v>
      </c>
      <c r="U51" s="274">
        <v>1480.8960606622306</v>
      </c>
      <c r="V51" s="274">
        <v>-214.2316925026003</v>
      </c>
      <c r="W51" s="198"/>
      <c r="X51" s="274">
        <v>3422.4810283331344</v>
      </c>
      <c r="Y51" s="274">
        <v>3546.5341587696103</v>
      </c>
      <c r="Z51" s="274">
        <v>-124.05313043647601</v>
      </c>
    </row>
    <row r="52" spans="1:26" ht="12.75">
      <c r="A52" s="274"/>
      <c r="B52" s="274"/>
      <c r="C52" s="274"/>
      <c r="D52" s="274"/>
      <c r="E52" s="274" t="s">
        <v>124</v>
      </c>
      <c r="F52" s="274"/>
      <c r="G52" s="274"/>
      <c r="H52" s="274">
        <v>69.67942106000001</v>
      </c>
      <c r="I52" s="274">
        <v>49.09942146</v>
      </c>
      <c r="J52" s="274">
        <v>20.579999600000008</v>
      </c>
      <c r="K52" s="198"/>
      <c r="L52" s="274">
        <v>48.176753</v>
      </c>
      <c r="M52" s="274">
        <v>71.19583650796564</v>
      </c>
      <c r="N52" s="274">
        <v>-23.01908350796564</v>
      </c>
      <c r="P52" s="274">
        <v>52.41464</v>
      </c>
      <c r="Q52" s="274">
        <v>56.29880355851935</v>
      </c>
      <c r="R52" s="274">
        <v>-3.8841635585193544</v>
      </c>
      <c r="S52" s="198"/>
      <c r="T52" s="274">
        <v>60.687055</v>
      </c>
      <c r="U52" s="274">
        <v>263.6402887382532</v>
      </c>
      <c r="V52" s="274">
        <v>-202.95323373825323</v>
      </c>
      <c r="W52" s="198"/>
      <c r="X52" s="274">
        <v>230.95786906</v>
      </c>
      <c r="Y52" s="274">
        <v>440.2343502647382</v>
      </c>
      <c r="Z52" s="274">
        <v>-209.27648120473822</v>
      </c>
    </row>
    <row r="53" spans="1:26" ht="12.75">
      <c r="A53" s="274"/>
      <c r="B53" s="274"/>
      <c r="C53" s="274"/>
      <c r="D53" s="274"/>
      <c r="E53" s="274" t="s">
        <v>139</v>
      </c>
      <c r="F53" s="274"/>
      <c r="G53" s="274"/>
      <c r="H53" s="274">
        <v>729.68978051</v>
      </c>
      <c r="I53" s="274">
        <v>572.65126455</v>
      </c>
      <c r="J53" s="274">
        <v>157.03851596000004</v>
      </c>
      <c r="K53" s="198"/>
      <c r="L53" s="274">
        <v>718.902425523504</v>
      </c>
      <c r="M53" s="274">
        <v>680.1321917524547</v>
      </c>
      <c r="N53" s="274">
        <v>38.770233771049334</v>
      </c>
      <c r="P53" s="274">
        <v>536.9536400799999</v>
      </c>
      <c r="Q53" s="274">
        <v>636.2605802784401</v>
      </c>
      <c r="R53" s="274">
        <v>-99.3069401984402</v>
      </c>
      <c r="S53" s="198"/>
      <c r="T53" s="274">
        <v>1205.9773131596303</v>
      </c>
      <c r="U53" s="274">
        <v>1217.2557719239774</v>
      </c>
      <c r="V53" s="274">
        <v>-11.278458764347079</v>
      </c>
      <c r="W53" s="198"/>
      <c r="X53" s="274">
        <v>3191.5231592731343</v>
      </c>
      <c r="Y53" s="274">
        <v>3106.299808504872</v>
      </c>
      <c r="Z53" s="274">
        <v>85.22335076826221</v>
      </c>
    </row>
    <row r="54" spans="1:26" ht="12.75">
      <c r="A54" s="274"/>
      <c r="B54" s="274"/>
      <c r="C54" s="274"/>
      <c r="D54" s="274" t="s">
        <v>137</v>
      </c>
      <c r="E54" s="274"/>
      <c r="F54" s="274"/>
      <c r="G54" s="274"/>
      <c r="H54" s="274">
        <v>336.809295</v>
      </c>
      <c r="I54" s="274">
        <v>512.637</v>
      </c>
      <c r="J54" s="274">
        <v>-175.82770499999992</v>
      </c>
      <c r="K54" s="198"/>
      <c r="L54" s="274">
        <v>782.535</v>
      </c>
      <c r="M54" s="274">
        <v>218.9</v>
      </c>
      <c r="N54" s="274">
        <v>563.635</v>
      </c>
      <c r="P54" s="274">
        <v>635.82</v>
      </c>
      <c r="Q54" s="274">
        <v>320.519</v>
      </c>
      <c r="R54" s="274">
        <v>315.30100000000004</v>
      </c>
      <c r="S54" s="198"/>
      <c r="T54" s="274">
        <v>701.4421199999999</v>
      </c>
      <c r="U54" s="274">
        <v>434.30299999999994</v>
      </c>
      <c r="V54" s="274">
        <v>267.13912</v>
      </c>
      <c r="W54" s="198"/>
      <c r="X54" s="274">
        <v>2456.606415</v>
      </c>
      <c r="Y54" s="274">
        <v>1486.3590000000002</v>
      </c>
      <c r="Z54" s="274">
        <v>970.247415</v>
      </c>
    </row>
    <row r="55" spans="1:26" ht="12.75">
      <c r="A55" s="274"/>
      <c r="B55" s="274"/>
      <c r="C55" s="274"/>
      <c r="D55" s="274"/>
      <c r="E55" s="274" t="s">
        <v>123</v>
      </c>
      <c r="F55" s="274"/>
      <c r="G55" s="274"/>
      <c r="H55" s="274">
        <v>305.809295</v>
      </c>
      <c r="I55" s="274">
        <v>512.637</v>
      </c>
      <c r="J55" s="274">
        <v>-206.82770499999992</v>
      </c>
      <c r="K55" s="198"/>
      <c r="L55" s="274">
        <v>776.535</v>
      </c>
      <c r="M55" s="274">
        <v>214.9</v>
      </c>
      <c r="N55" s="274">
        <v>561.635</v>
      </c>
      <c r="P55" s="274">
        <v>633.32</v>
      </c>
      <c r="Q55" s="274">
        <v>319.519</v>
      </c>
      <c r="R55" s="274">
        <v>313.80100000000004</v>
      </c>
      <c r="S55" s="198"/>
      <c r="T55" s="274">
        <v>692.14212</v>
      </c>
      <c r="U55" s="274">
        <v>429.10299999999995</v>
      </c>
      <c r="V55" s="274">
        <v>263.03912</v>
      </c>
      <c r="W55" s="198"/>
      <c r="X55" s="274">
        <v>2407.806415</v>
      </c>
      <c r="Y55" s="274">
        <v>1476.159</v>
      </c>
      <c r="Z55" s="274">
        <v>931.6474149999999</v>
      </c>
    </row>
    <row r="56" spans="1:26" ht="12.75">
      <c r="A56" s="274"/>
      <c r="B56" s="274"/>
      <c r="C56" s="274"/>
      <c r="D56" s="274"/>
      <c r="E56" s="274"/>
      <c r="F56" s="274" t="s">
        <v>81</v>
      </c>
      <c r="G56" s="274"/>
      <c r="H56" s="274">
        <v>0</v>
      </c>
      <c r="I56" s="274">
        <v>0</v>
      </c>
      <c r="J56" s="274">
        <v>0</v>
      </c>
      <c r="K56" s="198"/>
      <c r="L56" s="274">
        <v>0</v>
      </c>
      <c r="M56" s="274">
        <v>0</v>
      </c>
      <c r="N56" s="274">
        <v>0</v>
      </c>
      <c r="P56" s="274">
        <v>0</v>
      </c>
      <c r="Q56" s="274">
        <v>0</v>
      </c>
      <c r="R56" s="274">
        <v>0</v>
      </c>
      <c r="S56" s="198"/>
      <c r="T56" s="274">
        <v>0</v>
      </c>
      <c r="U56" s="274">
        <v>0</v>
      </c>
      <c r="V56" s="274">
        <v>0</v>
      </c>
      <c r="W56" s="198"/>
      <c r="X56" s="274">
        <v>0</v>
      </c>
      <c r="Y56" s="274">
        <v>0</v>
      </c>
      <c r="Z56" s="274">
        <v>0</v>
      </c>
    </row>
    <row r="57" spans="1:26" ht="12.75">
      <c r="A57" s="274"/>
      <c r="B57" s="274"/>
      <c r="C57" s="274"/>
      <c r="D57" s="274"/>
      <c r="E57" s="274"/>
      <c r="F57" s="279" t="s">
        <v>533</v>
      </c>
      <c r="G57" s="274"/>
      <c r="H57" s="274">
        <v>113.14</v>
      </c>
      <c r="I57" s="274">
        <v>71.7</v>
      </c>
      <c r="J57" s="274">
        <v>41.44</v>
      </c>
      <c r="K57" s="198"/>
      <c r="L57" s="274">
        <v>200.8</v>
      </c>
      <c r="M57" s="274">
        <v>85.34</v>
      </c>
      <c r="N57" s="274">
        <v>115.46</v>
      </c>
      <c r="P57" s="274">
        <v>76.81</v>
      </c>
      <c r="Q57" s="274">
        <v>147.316</v>
      </c>
      <c r="R57" s="274">
        <v>-70.506</v>
      </c>
      <c r="S57" s="198"/>
      <c r="T57" s="274">
        <v>41.10012</v>
      </c>
      <c r="U57" s="274">
        <v>84.011</v>
      </c>
      <c r="V57" s="274">
        <v>-42.91088</v>
      </c>
      <c r="W57" s="198"/>
      <c r="X57" s="274">
        <v>431.85012</v>
      </c>
      <c r="Y57" s="274">
        <v>388.36699999999996</v>
      </c>
      <c r="Z57" s="274">
        <v>43.48312000000004</v>
      </c>
    </row>
    <row r="58" spans="1:26" ht="12.75">
      <c r="A58" s="274"/>
      <c r="B58" s="274"/>
      <c r="C58" s="274"/>
      <c r="D58" s="274"/>
      <c r="E58" s="274"/>
      <c r="F58" s="274" t="s">
        <v>153</v>
      </c>
      <c r="G58" s="274"/>
      <c r="H58" s="274">
        <v>20.562421</v>
      </c>
      <c r="I58" s="274">
        <v>23.7</v>
      </c>
      <c r="J58" s="274">
        <v>-3.137578999999999</v>
      </c>
      <c r="K58" s="198"/>
      <c r="L58" s="274">
        <v>217</v>
      </c>
      <c r="M58" s="274">
        <v>15.08</v>
      </c>
      <c r="N58" s="274">
        <v>201.92</v>
      </c>
      <c r="P58" s="274">
        <v>14</v>
      </c>
      <c r="Q58" s="274">
        <v>14.2</v>
      </c>
      <c r="R58" s="274">
        <v>-0.1999999999999993</v>
      </c>
      <c r="S58" s="198"/>
      <c r="T58" s="274">
        <v>20.2</v>
      </c>
      <c r="U58" s="274">
        <v>21.42</v>
      </c>
      <c r="V58" s="274">
        <v>-1.22</v>
      </c>
      <c r="W58" s="198"/>
      <c r="X58" s="274">
        <v>271.762421</v>
      </c>
      <c r="Y58" s="274">
        <v>74.4</v>
      </c>
      <c r="Z58" s="274">
        <v>197.362421</v>
      </c>
    </row>
    <row r="59" spans="1:26" ht="12.75">
      <c r="A59" s="274"/>
      <c r="B59" s="274"/>
      <c r="C59" s="274"/>
      <c r="D59" s="274"/>
      <c r="E59" s="274"/>
      <c r="F59" s="274" t="s">
        <v>154</v>
      </c>
      <c r="G59" s="274"/>
      <c r="H59" s="274">
        <v>172.106874</v>
      </c>
      <c r="I59" s="274">
        <v>417.23699999999997</v>
      </c>
      <c r="J59" s="274">
        <v>-245.13012599999996</v>
      </c>
      <c r="K59" s="198"/>
      <c r="L59" s="274">
        <v>358.735</v>
      </c>
      <c r="M59" s="274">
        <v>114.48</v>
      </c>
      <c r="N59" s="274">
        <v>244.255</v>
      </c>
      <c r="P59" s="274">
        <v>542.51</v>
      </c>
      <c r="Q59" s="274">
        <v>158.003</v>
      </c>
      <c r="R59" s="274">
        <v>384.507</v>
      </c>
      <c r="S59" s="198"/>
      <c r="T59" s="274">
        <v>630.8419999999999</v>
      </c>
      <c r="U59" s="274">
        <v>323.67199999999997</v>
      </c>
      <c r="V59" s="274">
        <v>307.17</v>
      </c>
      <c r="W59" s="198"/>
      <c r="X59" s="274">
        <v>1704.193874</v>
      </c>
      <c r="Y59" s="274">
        <v>1013.392</v>
      </c>
      <c r="Z59" s="274">
        <v>690.801874</v>
      </c>
    </row>
    <row r="60" spans="1:26" ht="12.75">
      <c r="A60" s="274"/>
      <c r="B60" s="274"/>
      <c r="C60" s="274"/>
      <c r="D60" s="274"/>
      <c r="E60" s="274"/>
      <c r="F60" s="274"/>
      <c r="G60" s="274" t="s">
        <v>65</v>
      </c>
      <c r="H60" s="274">
        <v>38.971874</v>
      </c>
      <c r="I60" s="274">
        <v>22.15</v>
      </c>
      <c r="J60" s="274">
        <v>16.821874</v>
      </c>
      <c r="K60" s="198"/>
      <c r="L60" s="274">
        <v>39.3</v>
      </c>
      <c r="M60" s="274">
        <v>62.98</v>
      </c>
      <c r="N60" s="274">
        <v>-23.68</v>
      </c>
      <c r="P60" s="274">
        <v>50.89</v>
      </c>
      <c r="Q60" s="274">
        <v>17.7</v>
      </c>
      <c r="R60" s="274">
        <v>33.19</v>
      </c>
      <c r="S60" s="198"/>
      <c r="T60" s="274">
        <v>544.8419999999999</v>
      </c>
      <c r="U60" s="274">
        <v>64.882</v>
      </c>
      <c r="V60" s="274">
        <v>479.96</v>
      </c>
      <c r="W60" s="198"/>
      <c r="X60" s="274">
        <v>674.0038739999999</v>
      </c>
      <c r="Y60" s="274">
        <v>167.712</v>
      </c>
      <c r="Z60" s="274">
        <v>506.2918739999999</v>
      </c>
    </row>
    <row r="61" spans="1:26" ht="12.75">
      <c r="A61" s="274"/>
      <c r="B61" s="274"/>
      <c r="C61" s="274"/>
      <c r="D61" s="274"/>
      <c r="E61" s="274"/>
      <c r="F61" s="274"/>
      <c r="G61" s="274" t="s">
        <v>66</v>
      </c>
      <c r="H61" s="274">
        <v>133.135</v>
      </c>
      <c r="I61" s="274">
        <v>395.087</v>
      </c>
      <c r="J61" s="274">
        <v>-261.952</v>
      </c>
      <c r="K61" s="198"/>
      <c r="L61" s="274">
        <v>319.435</v>
      </c>
      <c r="M61" s="274">
        <v>51.5</v>
      </c>
      <c r="N61" s="274">
        <v>267.935</v>
      </c>
      <c r="P61" s="274">
        <v>491.62</v>
      </c>
      <c r="Q61" s="274">
        <v>140.303</v>
      </c>
      <c r="R61" s="274">
        <v>351.317</v>
      </c>
      <c r="S61" s="198"/>
      <c r="T61" s="274">
        <v>86</v>
      </c>
      <c r="U61" s="274">
        <v>258.79</v>
      </c>
      <c r="V61" s="274">
        <v>-172.79</v>
      </c>
      <c r="W61" s="198"/>
      <c r="X61" s="274">
        <v>1030.19</v>
      </c>
      <c r="Y61" s="274">
        <v>845.68</v>
      </c>
      <c r="Z61" s="274">
        <v>184.51</v>
      </c>
    </row>
    <row r="62" spans="1:26" ht="12.75">
      <c r="A62" s="274"/>
      <c r="B62" s="274"/>
      <c r="C62" s="274"/>
      <c r="D62" s="274"/>
      <c r="E62" s="274" t="s">
        <v>138</v>
      </c>
      <c r="F62" s="274"/>
      <c r="G62" s="274"/>
      <c r="H62" s="274">
        <v>31</v>
      </c>
      <c r="I62" s="274">
        <v>0</v>
      </c>
      <c r="J62" s="274">
        <v>31</v>
      </c>
      <c r="K62" s="198"/>
      <c r="L62" s="274">
        <v>6</v>
      </c>
      <c r="M62" s="274">
        <v>4</v>
      </c>
      <c r="N62" s="274">
        <v>2</v>
      </c>
      <c r="P62" s="274">
        <v>2.5</v>
      </c>
      <c r="Q62" s="274">
        <v>1</v>
      </c>
      <c r="R62" s="274">
        <v>1.5</v>
      </c>
      <c r="S62" s="198"/>
      <c r="T62" s="274">
        <v>9.3</v>
      </c>
      <c r="U62" s="274">
        <v>5.2</v>
      </c>
      <c r="V62" s="274">
        <v>4.1</v>
      </c>
      <c r="W62" s="198"/>
      <c r="X62" s="274">
        <v>48.8</v>
      </c>
      <c r="Y62" s="274">
        <v>10.2</v>
      </c>
      <c r="Z62" s="274">
        <v>38.6</v>
      </c>
    </row>
    <row r="63" spans="1:26" ht="12.75">
      <c r="A63" s="274"/>
      <c r="B63" s="274"/>
      <c r="C63" s="274"/>
      <c r="D63" s="274"/>
      <c r="E63" s="274"/>
      <c r="F63" s="274" t="s">
        <v>81</v>
      </c>
      <c r="G63" s="274"/>
      <c r="H63" s="274">
        <v>0</v>
      </c>
      <c r="I63" s="274">
        <v>0</v>
      </c>
      <c r="J63" s="274">
        <v>0</v>
      </c>
      <c r="K63" s="198"/>
      <c r="L63" s="274">
        <v>0</v>
      </c>
      <c r="M63" s="274">
        <v>0</v>
      </c>
      <c r="N63" s="274">
        <v>0</v>
      </c>
      <c r="P63" s="274">
        <v>0</v>
      </c>
      <c r="Q63" s="274">
        <v>0</v>
      </c>
      <c r="R63" s="274">
        <v>0</v>
      </c>
      <c r="S63" s="198"/>
      <c r="T63" s="274">
        <v>2.7</v>
      </c>
      <c r="U63" s="274">
        <v>0</v>
      </c>
      <c r="V63" s="274">
        <v>2.7</v>
      </c>
      <c r="W63" s="198"/>
      <c r="X63" s="274">
        <v>2.7</v>
      </c>
      <c r="Y63" s="274">
        <v>0</v>
      </c>
      <c r="Z63" s="274">
        <v>2.7</v>
      </c>
    </row>
    <row r="64" spans="1:26" ht="12.75">
      <c r="A64" s="274"/>
      <c r="B64" s="274"/>
      <c r="C64" s="274"/>
      <c r="D64" s="274"/>
      <c r="E64" s="274"/>
      <c r="F64" s="279" t="s">
        <v>533</v>
      </c>
      <c r="G64" s="274"/>
      <c r="H64" s="274">
        <v>0</v>
      </c>
      <c r="I64" s="274">
        <v>0</v>
      </c>
      <c r="J64" s="274">
        <v>0</v>
      </c>
      <c r="K64" s="198"/>
      <c r="L64" s="274">
        <v>0</v>
      </c>
      <c r="M64" s="274">
        <v>0</v>
      </c>
      <c r="N64" s="274">
        <v>0</v>
      </c>
      <c r="P64" s="274">
        <v>0</v>
      </c>
      <c r="Q64" s="274">
        <v>0</v>
      </c>
      <c r="R64" s="274">
        <v>0</v>
      </c>
      <c r="S64" s="198"/>
      <c r="T64" s="274">
        <v>0</v>
      </c>
      <c r="U64" s="274">
        <v>0</v>
      </c>
      <c r="V64" s="274">
        <v>0</v>
      </c>
      <c r="W64" s="198"/>
      <c r="X64" s="274">
        <v>0</v>
      </c>
      <c r="Y64" s="274">
        <v>0</v>
      </c>
      <c r="Z64" s="274">
        <v>0</v>
      </c>
    </row>
    <row r="65" spans="1:26" ht="12.75">
      <c r="A65" s="274"/>
      <c r="B65" s="274"/>
      <c r="C65" s="274"/>
      <c r="D65" s="274"/>
      <c r="E65" s="274"/>
      <c r="F65" s="274" t="s">
        <v>153</v>
      </c>
      <c r="G65" s="274"/>
      <c r="H65" s="274">
        <v>31</v>
      </c>
      <c r="I65" s="274">
        <v>0</v>
      </c>
      <c r="J65" s="274">
        <v>31</v>
      </c>
      <c r="K65" s="198"/>
      <c r="L65" s="274">
        <v>6</v>
      </c>
      <c r="M65" s="274">
        <v>4</v>
      </c>
      <c r="N65" s="274">
        <v>2</v>
      </c>
      <c r="P65" s="274">
        <v>2.5</v>
      </c>
      <c r="Q65" s="274">
        <v>1</v>
      </c>
      <c r="R65" s="274">
        <v>1.5</v>
      </c>
      <c r="S65" s="198"/>
      <c r="T65" s="274">
        <v>6.6</v>
      </c>
      <c r="U65" s="274">
        <v>5.2</v>
      </c>
      <c r="V65" s="274">
        <v>1.4</v>
      </c>
      <c r="W65" s="198"/>
      <c r="X65" s="274">
        <v>46.1</v>
      </c>
      <c r="Y65" s="274">
        <v>10.2</v>
      </c>
      <c r="Z65" s="274">
        <v>35.9</v>
      </c>
    </row>
    <row r="66" spans="1:26" ht="12.75">
      <c r="A66" s="274"/>
      <c r="B66" s="274"/>
      <c r="C66" s="274"/>
      <c r="D66" s="274"/>
      <c r="E66" s="274"/>
      <c r="F66" s="274" t="s">
        <v>154</v>
      </c>
      <c r="G66" s="274"/>
      <c r="H66" s="274">
        <v>0</v>
      </c>
      <c r="I66" s="274">
        <v>0</v>
      </c>
      <c r="J66" s="274">
        <v>0</v>
      </c>
      <c r="K66" s="198"/>
      <c r="L66" s="274">
        <v>0</v>
      </c>
      <c r="M66" s="274">
        <v>0</v>
      </c>
      <c r="N66" s="274">
        <v>0</v>
      </c>
      <c r="P66" s="274">
        <v>0</v>
      </c>
      <c r="Q66" s="274">
        <v>0</v>
      </c>
      <c r="R66" s="274">
        <v>0</v>
      </c>
      <c r="S66" s="198"/>
      <c r="T66" s="274">
        <v>0</v>
      </c>
      <c r="U66" s="274">
        <v>0</v>
      </c>
      <c r="V66" s="274">
        <v>0</v>
      </c>
      <c r="W66" s="198"/>
      <c r="X66" s="274">
        <v>0</v>
      </c>
      <c r="Y66" s="274">
        <v>0</v>
      </c>
      <c r="Z66" s="274">
        <v>0</v>
      </c>
    </row>
    <row r="67" spans="1:26" ht="12.75">
      <c r="A67" s="274"/>
      <c r="B67" s="274"/>
      <c r="C67" s="274"/>
      <c r="D67" s="274"/>
      <c r="E67" s="274"/>
      <c r="F67" s="274"/>
      <c r="G67" s="274"/>
      <c r="H67" s="274"/>
      <c r="I67" s="274"/>
      <c r="J67" s="274"/>
      <c r="K67" s="198"/>
      <c r="L67" s="274"/>
      <c r="M67" s="274"/>
      <c r="N67" s="274"/>
      <c r="P67" s="274"/>
      <c r="Q67" s="274"/>
      <c r="R67" s="274"/>
      <c r="S67" s="198"/>
      <c r="T67" s="274"/>
      <c r="U67" s="274"/>
      <c r="V67" s="274"/>
      <c r="W67" s="198"/>
      <c r="X67" s="274"/>
      <c r="Y67" s="274"/>
      <c r="Z67" s="274"/>
    </row>
    <row r="68" spans="1:26" ht="12.75">
      <c r="A68" s="274"/>
      <c r="B68" s="273" t="s">
        <v>474</v>
      </c>
      <c r="C68" s="273" t="s">
        <v>310</v>
      </c>
      <c r="D68" s="279"/>
      <c r="E68" s="279"/>
      <c r="F68" s="279"/>
      <c r="G68" s="279"/>
      <c r="H68" s="272">
        <v>383.0441407449954</v>
      </c>
      <c r="I68" s="272">
        <v>283.5492869279602</v>
      </c>
      <c r="J68" s="272">
        <v>99.49485381703516</v>
      </c>
      <c r="K68" s="280"/>
      <c r="L68" s="272">
        <v>734.7224255360965</v>
      </c>
      <c r="M68" s="272">
        <v>723.5412740099147</v>
      </c>
      <c r="N68" s="272">
        <v>11.181151526181793</v>
      </c>
      <c r="O68" s="280"/>
      <c r="P68" s="272">
        <v>406.5131815849993</v>
      </c>
      <c r="Q68" s="272">
        <v>333.8256537801818</v>
      </c>
      <c r="R68" s="272">
        <v>72.68752780481748</v>
      </c>
      <c r="S68" s="280"/>
      <c r="T68" s="272">
        <v>375.3352379818054</v>
      </c>
      <c r="U68" s="272">
        <v>257.9301168838298</v>
      </c>
      <c r="V68" s="272">
        <v>117.40512109797561</v>
      </c>
      <c r="W68" s="280"/>
      <c r="X68" s="272">
        <v>1899.6149858478966</v>
      </c>
      <c r="Y68" s="272">
        <v>1598.8463316018865</v>
      </c>
      <c r="Z68" s="272">
        <v>300.7686542460101</v>
      </c>
    </row>
    <row r="69" spans="1:26" ht="12.75">
      <c r="A69" s="274"/>
      <c r="B69" s="273"/>
      <c r="C69" s="279" t="s">
        <v>475</v>
      </c>
      <c r="D69" s="279"/>
      <c r="E69" s="279"/>
      <c r="F69" s="279"/>
      <c r="G69" s="279"/>
      <c r="H69" s="274">
        <v>359.2547628449954</v>
      </c>
      <c r="I69" s="274">
        <v>23.609154469999996</v>
      </c>
      <c r="J69" s="274">
        <v>335.6456083749954</v>
      </c>
      <c r="K69" s="198"/>
      <c r="L69" s="274">
        <v>676.3043691460965</v>
      </c>
      <c r="M69" s="274">
        <v>50.976932959999985</v>
      </c>
      <c r="N69" s="274">
        <v>625.3274361860965</v>
      </c>
      <c r="P69" s="274">
        <v>381.5613435049993</v>
      </c>
      <c r="Q69" s="274">
        <v>73.02412807</v>
      </c>
      <c r="R69" s="274">
        <v>308.53721543499927</v>
      </c>
      <c r="S69" s="198"/>
      <c r="T69" s="274">
        <v>341.1048881118054</v>
      </c>
      <c r="U69" s="274">
        <v>58.87844061999999</v>
      </c>
      <c r="V69" s="274">
        <v>282.2264474918054</v>
      </c>
      <c r="W69" s="198"/>
      <c r="X69" s="274">
        <v>1758.2253636078965</v>
      </c>
      <c r="Y69" s="274">
        <v>206.48865611999997</v>
      </c>
      <c r="Z69" s="274">
        <v>1551.7367074878966</v>
      </c>
    </row>
    <row r="70" spans="1:26" ht="12.75">
      <c r="A70" s="274"/>
      <c r="B70" s="279"/>
      <c r="C70" s="279"/>
      <c r="D70" s="279"/>
      <c r="E70" s="274" t="s">
        <v>81</v>
      </c>
      <c r="F70" s="279"/>
      <c r="G70" s="279"/>
      <c r="H70" s="274">
        <v>0</v>
      </c>
      <c r="I70" s="274">
        <v>0</v>
      </c>
      <c r="J70" s="274">
        <v>0</v>
      </c>
      <c r="K70" s="198"/>
      <c r="L70" s="274">
        <v>0</v>
      </c>
      <c r="M70" s="274">
        <v>0</v>
      </c>
      <c r="N70" s="274">
        <v>0</v>
      </c>
      <c r="P70" s="274">
        <v>0</v>
      </c>
      <c r="Q70" s="274">
        <v>0</v>
      </c>
      <c r="R70" s="274">
        <v>0</v>
      </c>
      <c r="S70" s="198"/>
      <c r="T70" s="274">
        <v>0</v>
      </c>
      <c r="U70" s="274">
        <v>0</v>
      </c>
      <c r="V70" s="274">
        <v>0</v>
      </c>
      <c r="W70" s="198"/>
      <c r="X70" s="274">
        <v>0</v>
      </c>
      <c r="Y70" s="274">
        <v>0</v>
      </c>
      <c r="Z70" s="274">
        <v>0</v>
      </c>
    </row>
    <row r="71" spans="1:26" ht="12.75">
      <c r="A71" s="274"/>
      <c r="B71" s="279"/>
      <c r="C71" s="279"/>
      <c r="D71" s="279"/>
      <c r="E71" s="279" t="s">
        <v>533</v>
      </c>
      <c r="F71" s="279"/>
      <c r="G71" s="279"/>
      <c r="H71" s="274">
        <v>0</v>
      </c>
      <c r="I71" s="274">
        <v>0</v>
      </c>
      <c r="J71" s="274">
        <v>0</v>
      </c>
      <c r="K71" s="198"/>
      <c r="L71" s="274">
        <v>0</v>
      </c>
      <c r="M71" s="274">
        <v>0</v>
      </c>
      <c r="N71" s="274">
        <v>0</v>
      </c>
      <c r="P71" s="274">
        <v>0</v>
      </c>
      <c r="Q71" s="274">
        <v>0</v>
      </c>
      <c r="R71" s="274">
        <v>0</v>
      </c>
      <c r="S71" s="198"/>
      <c r="T71" s="274">
        <v>0</v>
      </c>
      <c r="U71" s="274">
        <v>0</v>
      </c>
      <c r="V71" s="274">
        <v>0</v>
      </c>
      <c r="W71" s="198"/>
      <c r="X71" s="274">
        <v>0</v>
      </c>
      <c r="Y71" s="274">
        <v>0</v>
      </c>
      <c r="Z71" s="274">
        <v>0</v>
      </c>
    </row>
    <row r="72" spans="1:26" ht="12.75">
      <c r="A72" s="274"/>
      <c r="B72" s="279"/>
      <c r="C72" s="279"/>
      <c r="D72" s="279"/>
      <c r="E72" s="279" t="s">
        <v>153</v>
      </c>
      <c r="F72" s="279"/>
      <c r="G72" s="279"/>
      <c r="H72" s="274">
        <v>261.49092114328016</v>
      </c>
      <c r="I72" s="274">
        <v>15.156638029999996</v>
      </c>
      <c r="J72" s="274">
        <v>246.33428311328015</v>
      </c>
      <c r="K72" s="198"/>
      <c r="L72" s="274">
        <v>578.0100648166942</v>
      </c>
      <c r="M72" s="274">
        <v>26.199078389999997</v>
      </c>
      <c r="N72" s="274">
        <v>551.8109864266943</v>
      </c>
      <c r="P72" s="274">
        <v>199.99433273365625</v>
      </c>
      <c r="Q72" s="274">
        <v>65.65335922</v>
      </c>
      <c r="R72" s="274">
        <v>134.34097351365625</v>
      </c>
      <c r="S72" s="198"/>
      <c r="T72" s="274">
        <v>231.08379027803292</v>
      </c>
      <c r="U72" s="274">
        <v>46.4958761</v>
      </c>
      <c r="V72" s="274">
        <v>184.58791417803292</v>
      </c>
      <c r="W72" s="198"/>
      <c r="X72" s="274">
        <v>1270.5791089716636</v>
      </c>
      <c r="Y72" s="274">
        <v>153.50495174</v>
      </c>
      <c r="Z72" s="274">
        <v>1117.0741572316635</v>
      </c>
    </row>
    <row r="73" spans="1:26" ht="12.75">
      <c r="A73" s="274"/>
      <c r="B73" s="279"/>
      <c r="C73" s="279"/>
      <c r="D73" s="279"/>
      <c r="E73" s="279" t="s">
        <v>154</v>
      </c>
      <c r="F73" s="279"/>
      <c r="G73" s="279"/>
      <c r="H73" s="274">
        <v>97.76384170171528</v>
      </c>
      <c r="I73" s="274">
        <v>8.45251644</v>
      </c>
      <c r="J73" s="274">
        <v>89.31132526171528</v>
      </c>
      <c r="K73" s="198"/>
      <c r="L73" s="274">
        <v>98.29430432940232</v>
      </c>
      <c r="M73" s="274">
        <v>24.77785456999999</v>
      </c>
      <c r="N73" s="274">
        <v>73.51644975940233</v>
      </c>
      <c r="P73" s="274">
        <v>181.567010771343</v>
      </c>
      <c r="Q73" s="274">
        <v>7.370768850000001</v>
      </c>
      <c r="R73" s="274">
        <v>174.19624192134302</v>
      </c>
      <c r="S73" s="198"/>
      <c r="T73" s="274">
        <v>110.02109783377247</v>
      </c>
      <c r="U73" s="274">
        <v>12.382564519999997</v>
      </c>
      <c r="V73" s="274">
        <v>97.63853331377247</v>
      </c>
      <c r="W73" s="198"/>
      <c r="X73" s="274">
        <v>487.64625463623304</v>
      </c>
      <c r="Y73" s="274">
        <v>52.983704379999985</v>
      </c>
      <c r="Z73" s="274">
        <v>434.66255025623303</v>
      </c>
    </row>
    <row r="74" spans="1:26" ht="12.75">
      <c r="A74" s="274"/>
      <c r="B74" s="279"/>
      <c r="C74" s="279"/>
      <c r="D74" s="279"/>
      <c r="E74" s="279"/>
      <c r="F74" s="279"/>
      <c r="G74" s="279" t="s">
        <v>65</v>
      </c>
      <c r="H74" s="274">
        <v>15.393820250000006</v>
      </c>
      <c r="I74" s="274">
        <v>0</v>
      </c>
      <c r="J74" s="274">
        <v>15.393820250000006</v>
      </c>
      <c r="K74" s="198"/>
      <c r="L74" s="274">
        <v>30.001315999999964</v>
      </c>
      <c r="M74" s="274">
        <v>0.03796503</v>
      </c>
      <c r="N74" s="274">
        <v>29.963350969999965</v>
      </c>
      <c r="P74" s="274">
        <v>105.43917202999998</v>
      </c>
      <c r="Q74" s="274">
        <v>0</v>
      </c>
      <c r="R74" s="274">
        <v>105.43917202999998</v>
      </c>
      <c r="S74" s="198"/>
      <c r="T74" s="274">
        <v>77.12155543000004</v>
      </c>
      <c r="U74" s="274">
        <v>0.0615847</v>
      </c>
      <c r="V74" s="274">
        <v>77.05997073000005</v>
      </c>
      <c r="W74" s="198"/>
      <c r="X74" s="274">
        <v>227.95586371000002</v>
      </c>
      <c r="Y74" s="274">
        <v>0.09954973</v>
      </c>
      <c r="Z74" s="274">
        <v>227.85631398</v>
      </c>
    </row>
    <row r="75" spans="1:26" ht="12.75">
      <c r="A75" s="274"/>
      <c r="B75" s="279"/>
      <c r="C75" s="279"/>
      <c r="D75" s="279"/>
      <c r="E75" s="279"/>
      <c r="F75" s="279"/>
      <c r="G75" s="279" t="s">
        <v>66</v>
      </c>
      <c r="H75" s="274">
        <v>82.37002145171527</v>
      </c>
      <c r="I75" s="274">
        <v>8.45251644</v>
      </c>
      <c r="J75" s="274">
        <v>73.91750501171528</v>
      </c>
      <c r="K75" s="198"/>
      <c r="L75" s="274">
        <v>68.29298832940236</v>
      </c>
      <c r="M75" s="274">
        <v>24.739889539999993</v>
      </c>
      <c r="N75" s="274">
        <v>43.55309878940237</v>
      </c>
      <c r="P75" s="274">
        <v>76.12783874134301</v>
      </c>
      <c r="Q75" s="274">
        <v>7.370768850000001</v>
      </c>
      <c r="R75" s="274">
        <v>68.75706989134301</v>
      </c>
      <c r="S75" s="198"/>
      <c r="T75" s="274">
        <v>32.89954240377243</v>
      </c>
      <c r="U75" s="274">
        <v>12.320979819999998</v>
      </c>
      <c r="V75" s="274">
        <v>20.57856258377243</v>
      </c>
      <c r="W75" s="198"/>
      <c r="X75" s="274">
        <v>259.6903909262331</v>
      </c>
      <c r="Y75" s="274">
        <v>52.88415464999999</v>
      </c>
      <c r="Z75" s="274">
        <v>206.80623627623308</v>
      </c>
    </row>
    <row r="76" spans="1:26" ht="12.75">
      <c r="A76" s="274"/>
      <c r="B76" s="279"/>
      <c r="C76" s="279" t="s">
        <v>8</v>
      </c>
      <c r="D76" s="279"/>
      <c r="E76" s="279"/>
      <c r="F76" s="279"/>
      <c r="G76" s="279"/>
      <c r="H76" s="274">
        <v>23.7893779</v>
      </c>
      <c r="I76" s="274">
        <v>259.9401324579602</v>
      </c>
      <c r="J76" s="274">
        <v>-236.1507545579602</v>
      </c>
      <c r="K76" s="198"/>
      <c r="L76" s="274">
        <v>58.41805639</v>
      </c>
      <c r="M76" s="274">
        <v>672.5643410499147</v>
      </c>
      <c r="N76" s="274">
        <v>-614.1462846599147</v>
      </c>
      <c r="P76" s="274">
        <v>24.951838079999998</v>
      </c>
      <c r="Q76" s="274">
        <v>260.8015257101818</v>
      </c>
      <c r="R76" s="274">
        <v>-235.84968763018182</v>
      </c>
      <c r="S76" s="198"/>
      <c r="T76" s="274">
        <v>34.23034987</v>
      </c>
      <c r="U76" s="274">
        <v>199.05167626382982</v>
      </c>
      <c r="V76" s="274">
        <v>-164.82132639382982</v>
      </c>
      <c r="W76" s="198"/>
      <c r="X76" s="274">
        <v>141.38962224</v>
      </c>
      <c r="Y76" s="274">
        <v>1392.3576754818866</v>
      </c>
      <c r="Z76" s="274">
        <v>-1250.9680532418865</v>
      </c>
    </row>
    <row r="77" spans="1:26" ht="12.75">
      <c r="A77" s="274"/>
      <c r="B77" s="279"/>
      <c r="C77" s="279"/>
      <c r="D77" s="279"/>
      <c r="E77" s="274" t="s">
        <v>81</v>
      </c>
      <c r="F77" s="279"/>
      <c r="G77" s="279"/>
      <c r="H77" s="274">
        <v>0</v>
      </c>
      <c r="I77" s="274">
        <v>0</v>
      </c>
      <c r="J77" s="274">
        <v>0</v>
      </c>
      <c r="K77" s="198"/>
      <c r="L77" s="274">
        <v>0</v>
      </c>
      <c r="M77" s="274">
        <v>0</v>
      </c>
      <c r="N77" s="274">
        <v>0</v>
      </c>
      <c r="P77" s="274">
        <v>0</v>
      </c>
      <c r="Q77" s="274">
        <v>0</v>
      </c>
      <c r="R77" s="274">
        <v>0</v>
      </c>
      <c r="S77" s="198"/>
      <c r="T77" s="274">
        <v>0</v>
      </c>
      <c r="U77" s="274">
        <v>0</v>
      </c>
      <c r="V77" s="274">
        <v>0</v>
      </c>
      <c r="W77" s="198"/>
      <c r="X77" s="274">
        <v>0</v>
      </c>
      <c r="Y77" s="274">
        <v>0</v>
      </c>
      <c r="Z77" s="274">
        <v>0</v>
      </c>
    </row>
    <row r="78" spans="1:26" ht="12.75">
      <c r="A78" s="274"/>
      <c r="B78" s="279"/>
      <c r="C78" s="279"/>
      <c r="D78" s="279"/>
      <c r="E78" s="279" t="s">
        <v>533</v>
      </c>
      <c r="F78" s="279"/>
      <c r="G78" s="279"/>
      <c r="H78" s="274">
        <v>0</v>
      </c>
      <c r="I78" s="274">
        <v>0</v>
      </c>
      <c r="J78" s="274">
        <v>0</v>
      </c>
      <c r="K78" s="198"/>
      <c r="L78" s="274">
        <v>0</v>
      </c>
      <c r="M78" s="274">
        <v>0</v>
      </c>
      <c r="N78" s="274">
        <v>0</v>
      </c>
      <c r="P78" s="274">
        <v>0</v>
      </c>
      <c r="Q78" s="274">
        <v>0</v>
      </c>
      <c r="R78" s="274">
        <v>0</v>
      </c>
      <c r="S78" s="198"/>
      <c r="T78" s="274">
        <v>0</v>
      </c>
      <c r="U78" s="274">
        <v>0</v>
      </c>
      <c r="V78" s="274">
        <v>0</v>
      </c>
      <c r="W78" s="198"/>
      <c r="X78" s="274">
        <v>0</v>
      </c>
      <c r="Y78" s="274">
        <v>0</v>
      </c>
      <c r="Z78" s="274">
        <v>0</v>
      </c>
    </row>
    <row r="79" spans="1:26" ht="12.75">
      <c r="A79" s="274"/>
      <c r="B79" s="279"/>
      <c r="C79" s="279"/>
      <c r="D79" s="279"/>
      <c r="E79" s="279" t="s">
        <v>153</v>
      </c>
      <c r="F79" s="279"/>
      <c r="G79" s="279"/>
      <c r="H79" s="274">
        <v>16.50454728</v>
      </c>
      <c r="I79" s="274">
        <v>181.70519927328127</v>
      </c>
      <c r="J79" s="274">
        <v>-165.20065199328127</v>
      </c>
      <c r="K79" s="198"/>
      <c r="L79" s="274">
        <v>44.447478649999994</v>
      </c>
      <c r="M79" s="274">
        <v>612.6887190585246</v>
      </c>
      <c r="N79" s="274">
        <v>-568.2412404085246</v>
      </c>
      <c r="P79" s="274">
        <v>15.51192189</v>
      </c>
      <c r="Q79" s="274">
        <v>180.69904512715902</v>
      </c>
      <c r="R79" s="274">
        <v>-165.18712323715903</v>
      </c>
      <c r="S79" s="198"/>
      <c r="T79" s="274">
        <v>18.72293096</v>
      </c>
      <c r="U79" s="274">
        <v>119.55299322768761</v>
      </c>
      <c r="V79" s="274">
        <v>-100.83006226768761</v>
      </c>
      <c r="W79" s="198"/>
      <c r="X79" s="274">
        <v>95.18687877999999</v>
      </c>
      <c r="Y79" s="274">
        <v>1094.6459566866527</v>
      </c>
      <c r="Z79" s="274">
        <v>-999.4590779066526</v>
      </c>
    </row>
    <row r="80" spans="1:26" ht="12.75">
      <c r="A80" s="274"/>
      <c r="B80" s="279"/>
      <c r="C80" s="279"/>
      <c r="D80" s="279"/>
      <c r="E80" s="279" t="s">
        <v>154</v>
      </c>
      <c r="F80" s="279"/>
      <c r="G80" s="279"/>
      <c r="H80" s="274">
        <v>7.284830620000001</v>
      </c>
      <c r="I80" s="274">
        <v>78.23493318467892</v>
      </c>
      <c r="J80" s="274">
        <v>-70.95010256467893</v>
      </c>
      <c r="K80" s="198"/>
      <c r="L80" s="274">
        <v>13.970577740000001</v>
      </c>
      <c r="M80" s="274">
        <v>59.8756219913901</v>
      </c>
      <c r="N80" s="274">
        <v>-45.905044251390095</v>
      </c>
      <c r="P80" s="274">
        <v>9.439916189999998</v>
      </c>
      <c r="Q80" s="274">
        <v>80.1024805830228</v>
      </c>
      <c r="R80" s="274">
        <v>-70.66256439302279</v>
      </c>
      <c r="S80" s="198"/>
      <c r="T80" s="274">
        <v>15.507418910000002</v>
      </c>
      <c r="U80" s="274">
        <v>79.49868303614221</v>
      </c>
      <c r="V80" s="274">
        <v>-63.99126412614221</v>
      </c>
      <c r="W80" s="198"/>
      <c r="X80" s="274">
        <v>46.20274346000001</v>
      </c>
      <c r="Y80" s="274">
        <v>297.71171879523405</v>
      </c>
      <c r="Z80" s="274">
        <v>-251.50897533523403</v>
      </c>
    </row>
    <row r="81" spans="1:26" ht="12.75">
      <c r="A81" s="274"/>
      <c r="B81" s="279"/>
      <c r="C81" s="279"/>
      <c r="D81" s="279"/>
      <c r="E81" s="279"/>
      <c r="F81" s="279"/>
      <c r="G81" s="279" t="s">
        <v>65</v>
      </c>
      <c r="H81" s="274">
        <v>0</v>
      </c>
      <c r="I81" s="274">
        <v>14.123738250000013</v>
      </c>
      <c r="J81" s="274">
        <v>-14.123738250000013</v>
      </c>
      <c r="K81" s="198"/>
      <c r="L81" s="274">
        <v>0</v>
      </c>
      <c r="M81" s="274">
        <v>0.42045354999999995</v>
      </c>
      <c r="N81" s="274">
        <v>-0.42045354999999995</v>
      </c>
      <c r="P81" s="274">
        <v>0.09817373</v>
      </c>
      <c r="Q81" s="274">
        <v>3.527725</v>
      </c>
      <c r="R81" s="274">
        <v>-3.42955127</v>
      </c>
      <c r="S81" s="198"/>
      <c r="T81" s="274">
        <v>-0.00420436</v>
      </c>
      <c r="U81" s="274">
        <v>2.092727469999999</v>
      </c>
      <c r="V81" s="274">
        <v>-2.096931829999999</v>
      </c>
      <c r="W81" s="198"/>
      <c r="X81" s="274">
        <v>0.09396937</v>
      </c>
      <c r="Y81" s="274">
        <v>20.16464427000001</v>
      </c>
      <c r="Z81" s="274">
        <v>-20.07067490000001</v>
      </c>
    </row>
    <row r="82" spans="1:26" ht="12.75">
      <c r="A82" s="274"/>
      <c r="B82" s="279"/>
      <c r="C82" s="279"/>
      <c r="D82" s="279"/>
      <c r="E82" s="279"/>
      <c r="F82" s="279"/>
      <c r="G82" s="279" t="s">
        <v>66</v>
      </c>
      <c r="H82" s="274">
        <v>7.284830620000001</v>
      </c>
      <c r="I82" s="274">
        <v>64.1111949346789</v>
      </c>
      <c r="J82" s="274">
        <v>-56.826364314678905</v>
      </c>
      <c r="K82" s="198"/>
      <c r="L82" s="274">
        <v>13.970577740000001</v>
      </c>
      <c r="M82" s="274">
        <v>59.4551684413901</v>
      </c>
      <c r="N82" s="274">
        <v>-45.4845907013901</v>
      </c>
      <c r="P82" s="274">
        <v>9.341742459999999</v>
      </c>
      <c r="Q82" s="274">
        <v>76.57475558302279</v>
      </c>
      <c r="R82" s="274">
        <v>-67.2330131230228</v>
      </c>
      <c r="S82" s="198"/>
      <c r="T82" s="274">
        <v>15.511623270000001</v>
      </c>
      <c r="U82" s="274">
        <v>77.40595556614221</v>
      </c>
      <c r="V82" s="274">
        <v>-61.89433229614221</v>
      </c>
      <c r="W82" s="198"/>
      <c r="X82" s="274">
        <v>46.108774090000004</v>
      </c>
      <c r="Y82" s="274">
        <v>277.547074525234</v>
      </c>
      <c r="Z82" s="274">
        <v>-231.438300435234</v>
      </c>
    </row>
    <row r="83" spans="1:26" ht="12.75">
      <c r="A83" s="275"/>
      <c r="B83" s="275"/>
      <c r="C83" s="275"/>
      <c r="D83" s="275"/>
      <c r="E83" s="275"/>
      <c r="F83" s="275"/>
      <c r="G83" s="275"/>
      <c r="H83" s="275"/>
      <c r="I83" s="275"/>
      <c r="J83" s="275"/>
      <c r="K83" s="237"/>
      <c r="L83" s="275"/>
      <c r="M83" s="275"/>
      <c r="N83" s="275"/>
      <c r="O83" s="237"/>
      <c r="P83" s="275"/>
      <c r="Q83" s="275"/>
      <c r="R83" s="275"/>
      <c r="S83" s="237"/>
      <c r="T83" s="275"/>
      <c r="U83" s="275"/>
      <c r="V83" s="275"/>
      <c r="W83" s="237"/>
      <c r="X83" s="275"/>
      <c r="Y83" s="275"/>
      <c r="Z83" s="275"/>
    </row>
    <row r="84" spans="2:26" ht="12.75">
      <c r="B84" s="265"/>
      <c r="C84" s="265"/>
      <c r="D84" s="265"/>
      <c r="E84" s="265"/>
      <c r="F84" s="265"/>
      <c r="G84" s="265"/>
      <c r="H84" s="399" t="s">
        <v>649</v>
      </c>
      <c r="I84" s="399"/>
      <c r="J84" s="399"/>
      <c r="K84" s="399"/>
      <c r="L84" s="399"/>
      <c r="M84" s="399"/>
      <c r="N84" s="399"/>
      <c r="O84" s="399"/>
      <c r="P84" s="399"/>
      <c r="Q84" s="399"/>
      <c r="R84" s="399"/>
      <c r="S84" s="399"/>
      <c r="T84" s="399"/>
      <c r="U84" s="399"/>
      <c r="V84" s="399"/>
      <c r="W84" s="358"/>
      <c r="X84" s="358"/>
      <c r="Y84" s="358"/>
      <c r="Z84" s="358"/>
    </row>
    <row r="85" spans="2:26" ht="12.75">
      <c r="B85" s="265"/>
      <c r="C85" s="265"/>
      <c r="D85" s="265"/>
      <c r="E85" s="265"/>
      <c r="F85" s="265"/>
      <c r="G85" s="265"/>
      <c r="H85" s="400" t="s">
        <v>344</v>
      </c>
      <c r="I85" s="400"/>
      <c r="J85" s="400"/>
      <c r="L85" s="400" t="s">
        <v>345</v>
      </c>
      <c r="M85" s="400"/>
      <c r="N85" s="400"/>
      <c r="O85" s="276"/>
      <c r="P85" s="400" t="s">
        <v>346</v>
      </c>
      <c r="Q85" s="400"/>
      <c r="R85" s="400"/>
      <c r="S85" s="276"/>
      <c r="T85" s="400" t="s">
        <v>347</v>
      </c>
      <c r="U85" s="400"/>
      <c r="V85" s="400"/>
      <c r="X85" s="401" t="s">
        <v>641</v>
      </c>
      <c r="Y85" s="400"/>
      <c r="Z85" s="400"/>
    </row>
    <row r="86" spans="1:26" ht="12.75">
      <c r="A86" s="277"/>
      <c r="B86" s="277" t="s">
        <v>192</v>
      </c>
      <c r="C86" s="277"/>
      <c r="D86" s="277"/>
      <c r="E86" s="277"/>
      <c r="F86" s="277"/>
      <c r="G86" s="277"/>
      <c r="H86" s="278" t="s">
        <v>157</v>
      </c>
      <c r="I86" s="278" t="s">
        <v>158</v>
      </c>
      <c r="J86" s="278" t="s">
        <v>159</v>
      </c>
      <c r="K86" s="213"/>
      <c r="L86" s="278" t="s">
        <v>157</v>
      </c>
      <c r="M86" s="278" t="s">
        <v>158</v>
      </c>
      <c r="N86" s="278" t="s">
        <v>159</v>
      </c>
      <c r="O86" s="213"/>
      <c r="P86" s="278" t="s">
        <v>157</v>
      </c>
      <c r="Q86" s="278" t="s">
        <v>158</v>
      </c>
      <c r="R86" s="278" t="s">
        <v>159</v>
      </c>
      <c r="S86" s="213"/>
      <c r="T86" s="278" t="s">
        <v>157</v>
      </c>
      <c r="U86" s="278" t="s">
        <v>158</v>
      </c>
      <c r="V86" s="278" t="s">
        <v>159</v>
      </c>
      <c r="W86" s="213"/>
      <c r="X86" s="278" t="s">
        <v>157</v>
      </c>
      <c r="Y86" s="278" t="s">
        <v>158</v>
      </c>
      <c r="Z86" s="278" t="s">
        <v>159</v>
      </c>
    </row>
    <row r="87" spans="1:26" ht="10.5" customHeight="1">
      <c r="A87" s="275"/>
      <c r="B87" s="275"/>
      <c r="C87" s="275"/>
      <c r="D87" s="275"/>
      <c r="E87" s="275"/>
      <c r="F87" s="275"/>
      <c r="G87" s="275"/>
      <c r="H87" s="275"/>
      <c r="I87" s="275"/>
      <c r="J87" s="275"/>
      <c r="K87" s="237"/>
      <c r="L87" s="275"/>
      <c r="M87" s="275"/>
      <c r="N87" s="275"/>
      <c r="O87" s="237"/>
      <c r="P87" s="275"/>
      <c r="Q87" s="275"/>
      <c r="R87" s="275"/>
      <c r="S87" s="237"/>
      <c r="T87" s="275"/>
      <c r="U87" s="275"/>
      <c r="V87" s="275"/>
      <c r="W87" s="237"/>
      <c r="X87" s="275"/>
      <c r="Y87" s="275"/>
      <c r="Z87" s="275"/>
    </row>
    <row r="88" spans="1:26" ht="10.5" customHeight="1">
      <c r="A88" s="274"/>
      <c r="B88" s="274"/>
      <c r="C88" s="274"/>
      <c r="D88" s="274"/>
      <c r="E88" s="274"/>
      <c r="F88" s="274"/>
      <c r="G88" s="274"/>
      <c r="H88" s="274"/>
      <c r="I88" s="274"/>
      <c r="J88" s="274"/>
      <c r="K88" s="198"/>
      <c r="L88" s="274"/>
      <c r="M88" s="274"/>
      <c r="N88" s="274"/>
      <c r="P88" s="274"/>
      <c r="Q88" s="274"/>
      <c r="R88" s="274"/>
      <c r="S88" s="198"/>
      <c r="T88" s="274"/>
      <c r="U88" s="274"/>
      <c r="V88" s="274"/>
      <c r="W88" s="198"/>
      <c r="X88" s="274"/>
      <c r="Y88" s="274"/>
      <c r="Z88" s="274"/>
    </row>
    <row r="89" spans="1:26" s="280" customFormat="1" ht="10.5" customHeight="1">
      <c r="A89" s="272"/>
      <c r="B89" s="272" t="s">
        <v>756</v>
      </c>
      <c r="C89" s="272"/>
      <c r="D89" s="272"/>
      <c r="E89" s="272"/>
      <c r="F89" s="272"/>
      <c r="G89" s="272"/>
      <c r="H89" s="272">
        <v>5647.088620119252</v>
      </c>
      <c r="I89" s="272">
        <v>8659.8295993873</v>
      </c>
      <c r="J89" s="272">
        <v>-3012.7409792680482</v>
      </c>
      <c r="L89" s="272">
        <v>8540.930526035132</v>
      </c>
      <c r="M89" s="272">
        <v>6763.828284194613</v>
      </c>
      <c r="N89" s="272">
        <v>1777.1022418405191</v>
      </c>
      <c r="P89" s="272">
        <v>8830.593582906935</v>
      </c>
      <c r="Q89" s="272">
        <v>8460.262477242279</v>
      </c>
      <c r="R89" s="272">
        <v>370.3311056646562</v>
      </c>
      <c r="T89" s="272">
        <v>8902.048030081325</v>
      </c>
      <c r="U89" s="272">
        <v>7869.993963651552</v>
      </c>
      <c r="V89" s="272">
        <v>1032.0540664297732</v>
      </c>
      <c r="X89" s="272">
        <v>31920.660759142644</v>
      </c>
      <c r="Y89" s="272">
        <v>31753.914324475743</v>
      </c>
      <c r="Z89" s="272">
        <v>166.7464346669003</v>
      </c>
    </row>
    <row r="90" spans="1:26" ht="10.5" customHeight="1">
      <c r="A90" s="274"/>
      <c r="B90" s="274"/>
      <c r="C90" s="274" t="s">
        <v>120</v>
      </c>
      <c r="D90" s="274"/>
      <c r="E90" s="274"/>
      <c r="F90" s="274"/>
      <c r="G90" s="274"/>
      <c r="H90" s="274">
        <v>1587.6351960325337</v>
      </c>
      <c r="I90" s="274">
        <v>5906.137098199574</v>
      </c>
      <c r="J90" s="274">
        <v>-4318.5019021670405</v>
      </c>
      <c r="K90" s="198"/>
      <c r="L90" s="274">
        <v>3652.5344548594703</v>
      </c>
      <c r="M90" s="274">
        <v>4077.0591822116926</v>
      </c>
      <c r="N90" s="274">
        <v>-424.52472735222227</v>
      </c>
      <c r="P90" s="274">
        <v>4924.799372984995</v>
      </c>
      <c r="Q90" s="274">
        <v>4394.769028541714</v>
      </c>
      <c r="R90" s="274">
        <v>530.0303444432811</v>
      </c>
      <c r="S90" s="198"/>
      <c r="T90" s="274">
        <v>4555.499025753388</v>
      </c>
      <c r="U90" s="274">
        <v>4269.967759198737</v>
      </c>
      <c r="V90" s="274">
        <v>285.53126655465076</v>
      </c>
      <c r="W90" s="198"/>
      <c r="X90" s="274">
        <v>14720.468049630388</v>
      </c>
      <c r="Y90" s="274">
        <v>18647.933068151717</v>
      </c>
      <c r="Z90" s="274">
        <v>-3927.4650185213286</v>
      </c>
    </row>
    <row r="91" spans="1:26" ht="10.5" customHeight="1">
      <c r="A91" s="274"/>
      <c r="B91" s="274"/>
      <c r="C91" s="274"/>
      <c r="D91" s="274" t="s">
        <v>125</v>
      </c>
      <c r="E91" s="274"/>
      <c r="F91" s="274"/>
      <c r="G91" s="274"/>
      <c r="H91" s="274">
        <v>231.5361632680466</v>
      </c>
      <c r="I91" s="274">
        <v>1453.8254652465969</v>
      </c>
      <c r="J91" s="274">
        <v>-1222.2893019785502</v>
      </c>
      <c r="K91" s="198"/>
      <c r="L91" s="274">
        <v>152.39868251908047</v>
      </c>
      <c r="M91" s="274">
        <v>1038.1601068713023</v>
      </c>
      <c r="N91" s="274">
        <v>-885.7614243522219</v>
      </c>
      <c r="P91" s="274">
        <v>715.4171377467696</v>
      </c>
      <c r="Q91" s="274">
        <v>66.72711130348762</v>
      </c>
      <c r="R91" s="274">
        <v>648.690026443282</v>
      </c>
      <c r="S91" s="198"/>
      <c r="T91" s="274">
        <v>216.54211799936138</v>
      </c>
      <c r="U91" s="274">
        <v>143.34090444470962</v>
      </c>
      <c r="V91" s="274">
        <v>73.20121355465176</v>
      </c>
      <c r="W91" s="198"/>
      <c r="X91" s="274">
        <v>1315.894101533258</v>
      </c>
      <c r="Y91" s="274">
        <v>2702.0535878660967</v>
      </c>
      <c r="Z91" s="274">
        <v>-1386.1594863328387</v>
      </c>
    </row>
    <row r="92" spans="1:26" ht="10.5" customHeight="1">
      <c r="A92" s="274"/>
      <c r="B92" s="274"/>
      <c r="C92" s="274"/>
      <c r="D92" s="274"/>
      <c r="E92" s="279" t="s">
        <v>533</v>
      </c>
      <c r="F92" s="274"/>
      <c r="G92" s="274"/>
      <c r="H92" s="274">
        <v>0</v>
      </c>
      <c r="I92" s="274">
        <v>0</v>
      </c>
      <c r="J92" s="274">
        <v>0</v>
      </c>
      <c r="K92" s="198"/>
      <c r="L92" s="274">
        <v>0</v>
      </c>
      <c r="M92" s="274">
        <v>0</v>
      </c>
      <c r="N92" s="274">
        <v>0</v>
      </c>
      <c r="P92" s="274">
        <v>0</v>
      </c>
      <c r="Q92" s="274">
        <v>0</v>
      </c>
      <c r="R92" s="274">
        <v>0</v>
      </c>
      <c r="S92" s="198"/>
      <c r="T92" s="274">
        <v>0</v>
      </c>
      <c r="U92" s="274">
        <v>0</v>
      </c>
      <c r="V92" s="274">
        <v>0</v>
      </c>
      <c r="W92" s="198"/>
      <c r="X92" s="274">
        <v>0</v>
      </c>
      <c r="Y92" s="274">
        <v>0</v>
      </c>
      <c r="Z92" s="274">
        <v>0</v>
      </c>
    </row>
    <row r="93" spans="1:26" ht="10.5" customHeight="1">
      <c r="A93" s="274"/>
      <c r="B93" s="274"/>
      <c r="C93" s="274"/>
      <c r="D93" s="274"/>
      <c r="E93" s="274"/>
      <c r="F93" s="274" t="s">
        <v>126</v>
      </c>
      <c r="G93" s="274"/>
      <c r="H93" s="274">
        <v>0</v>
      </c>
      <c r="I93" s="274">
        <v>0</v>
      </c>
      <c r="J93" s="274">
        <v>0</v>
      </c>
      <c r="K93" s="198"/>
      <c r="L93" s="274">
        <v>0</v>
      </c>
      <c r="M93" s="274">
        <v>0</v>
      </c>
      <c r="N93" s="274">
        <v>0</v>
      </c>
      <c r="P93" s="274">
        <v>0</v>
      </c>
      <c r="Q93" s="274">
        <v>0</v>
      </c>
      <c r="R93" s="274">
        <v>0</v>
      </c>
      <c r="S93" s="198"/>
      <c r="T93" s="274">
        <v>0</v>
      </c>
      <c r="U93" s="274">
        <v>0</v>
      </c>
      <c r="V93" s="274">
        <v>0</v>
      </c>
      <c r="W93" s="198"/>
      <c r="X93" s="274">
        <v>0</v>
      </c>
      <c r="Y93" s="274">
        <v>0</v>
      </c>
      <c r="Z93" s="274">
        <v>0</v>
      </c>
    </row>
    <row r="94" spans="1:26" ht="10.5" customHeight="1">
      <c r="A94" s="274"/>
      <c r="B94" s="274"/>
      <c r="C94" s="274"/>
      <c r="D94" s="274"/>
      <c r="E94" s="274"/>
      <c r="F94" s="274" t="s">
        <v>140</v>
      </c>
      <c r="G94" s="274"/>
      <c r="H94" s="274">
        <v>0</v>
      </c>
      <c r="I94" s="274">
        <v>0</v>
      </c>
      <c r="J94" s="274">
        <v>0</v>
      </c>
      <c r="K94" s="198"/>
      <c r="L94" s="274">
        <v>0</v>
      </c>
      <c r="M94" s="274">
        <v>0</v>
      </c>
      <c r="N94" s="274">
        <v>0</v>
      </c>
      <c r="P94" s="274">
        <v>0</v>
      </c>
      <c r="Q94" s="274">
        <v>0</v>
      </c>
      <c r="R94" s="274">
        <v>0</v>
      </c>
      <c r="S94" s="198"/>
      <c r="T94" s="274">
        <v>0</v>
      </c>
      <c r="U94" s="274">
        <v>0</v>
      </c>
      <c r="V94" s="274">
        <v>0</v>
      </c>
      <c r="W94" s="198"/>
      <c r="X94" s="274">
        <v>0</v>
      </c>
      <c r="Y94" s="274">
        <v>0</v>
      </c>
      <c r="Z94" s="274">
        <v>0</v>
      </c>
    </row>
    <row r="95" spans="1:26" ht="10.5" customHeight="1">
      <c r="A95" s="274"/>
      <c r="B95" s="274"/>
      <c r="C95" s="274"/>
      <c r="D95" s="274"/>
      <c r="E95" s="274" t="s">
        <v>139</v>
      </c>
      <c r="F95" s="274"/>
      <c r="G95" s="274"/>
      <c r="H95" s="274">
        <v>231.5361632680466</v>
      </c>
      <c r="I95" s="274">
        <v>1453.8254652465969</v>
      </c>
      <c r="J95" s="274">
        <v>-1222.2893019785502</v>
      </c>
      <c r="K95" s="198"/>
      <c r="L95" s="274">
        <v>152.39868251908047</v>
      </c>
      <c r="M95" s="274">
        <v>1038.1601068713023</v>
      </c>
      <c r="N95" s="274">
        <v>-885.7614243522219</v>
      </c>
      <c r="P95" s="274">
        <v>715.4171377467696</v>
      </c>
      <c r="Q95" s="274">
        <v>66.72711130348762</v>
      </c>
      <c r="R95" s="274">
        <v>648.690026443282</v>
      </c>
      <c r="S95" s="198"/>
      <c r="T95" s="274">
        <v>216.54211799936138</v>
      </c>
      <c r="U95" s="274">
        <v>143.34090444470962</v>
      </c>
      <c r="V95" s="274">
        <v>73.20121355465176</v>
      </c>
      <c r="W95" s="198"/>
      <c r="X95" s="274">
        <v>1315.894101533258</v>
      </c>
      <c r="Y95" s="274">
        <v>2702.0535878660967</v>
      </c>
      <c r="Z95" s="274">
        <v>-1386.1594863328387</v>
      </c>
    </row>
    <row r="96" spans="1:26" ht="10.5" customHeight="1">
      <c r="A96" s="274"/>
      <c r="B96" s="274"/>
      <c r="C96" s="274"/>
      <c r="D96" s="274"/>
      <c r="E96" s="274"/>
      <c r="F96" s="274" t="s">
        <v>126</v>
      </c>
      <c r="G96" s="274"/>
      <c r="H96" s="274">
        <v>0</v>
      </c>
      <c r="I96" s="274">
        <v>0</v>
      </c>
      <c r="J96" s="274">
        <v>0</v>
      </c>
      <c r="K96" s="198"/>
      <c r="L96" s="274">
        <v>0</v>
      </c>
      <c r="M96" s="274">
        <v>0</v>
      </c>
      <c r="N96" s="274">
        <v>0</v>
      </c>
      <c r="P96" s="274">
        <v>0</v>
      </c>
      <c r="Q96" s="274">
        <v>0</v>
      </c>
      <c r="R96" s="274">
        <v>0</v>
      </c>
      <c r="S96" s="198"/>
      <c r="T96" s="274">
        <v>0</v>
      </c>
      <c r="U96" s="274">
        <v>0</v>
      </c>
      <c r="V96" s="274">
        <v>0</v>
      </c>
      <c r="W96" s="198"/>
      <c r="X96" s="274">
        <v>0</v>
      </c>
      <c r="Y96" s="274">
        <v>0</v>
      </c>
      <c r="Z96" s="274">
        <v>0</v>
      </c>
    </row>
    <row r="97" spans="1:26" ht="10.5" customHeight="1">
      <c r="A97" s="274"/>
      <c r="B97" s="274"/>
      <c r="C97" s="274"/>
      <c r="D97" s="274"/>
      <c r="E97" s="274"/>
      <c r="F97" s="274" t="s">
        <v>140</v>
      </c>
      <c r="G97" s="274"/>
      <c r="H97" s="274">
        <v>231.5361632680466</v>
      </c>
      <c r="I97" s="274">
        <v>1453.8254652465969</v>
      </c>
      <c r="J97" s="274">
        <v>-1222.2893019785502</v>
      </c>
      <c r="K97" s="198"/>
      <c r="L97" s="274">
        <v>152.39868251908047</v>
      </c>
      <c r="M97" s="274">
        <v>1038.1601068713023</v>
      </c>
      <c r="N97" s="274">
        <v>-885.7614243522219</v>
      </c>
      <c r="P97" s="274">
        <v>715.4171377467696</v>
      </c>
      <c r="Q97" s="274">
        <v>66.72711130348762</v>
      </c>
      <c r="R97" s="274">
        <v>648.690026443282</v>
      </c>
      <c r="S97" s="198"/>
      <c r="T97" s="274">
        <v>216.54211799936138</v>
      </c>
      <c r="U97" s="274">
        <v>143.34090444470962</v>
      </c>
      <c r="V97" s="274">
        <v>73.20121355465176</v>
      </c>
      <c r="W97" s="198"/>
      <c r="X97" s="274">
        <v>1315.894101533258</v>
      </c>
      <c r="Y97" s="274">
        <v>2702.0535878660967</v>
      </c>
      <c r="Z97" s="274">
        <v>-1386.1594863328387</v>
      </c>
    </row>
    <row r="98" spans="1:26" ht="10.5" customHeight="1">
      <c r="A98" s="274"/>
      <c r="B98" s="274"/>
      <c r="C98" s="274"/>
      <c r="D98" s="274"/>
      <c r="E98" s="274"/>
      <c r="F98" s="274"/>
      <c r="G98" s="274" t="s">
        <v>65</v>
      </c>
      <c r="H98" s="274">
        <v>205.1</v>
      </c>
      <c r="I98" s="274">
        <v>28.7</v>
      </c>
      <c r="J98" s="274">
        <v>176.4</v>
      </c>
      <c r="K98" s="198"/>
      <c r="L98" s="274">
        <v>0</v>
      </c>
      <c r="M98" s="274">
        <v>583.8</v>
      </c>
      <c r="N98" s="274">
        <v>-583.8</v>
      </c>
      <c r="P98" s="274">
        <v>198.4</v>
      </c>
      <c r="Q98" s="274">
        <v>15</v>
      </c>
      <c r="R98" s="274">
        <v>183.4</v>
      </c>
      <c r="S98" s="198"/>
      <c r="T98" s="274">
        <v>24.09999999999991</v>
      </c>
      <c r="U98" s="274">
        <v>83.3</v>
      </c>
      <c r="V98" s="274">
        <v>-59.20000000000009</v>
      </c>
      <c r="W98" s="198"/>
      <c r="X98" s="274">
        <v>427.6</v>
      </c>
      <c r="Y98" s="274">
        <v>710.8</v>
      </c>
      <c r="Z98" s="274">
        <v>-283.2</v>
      </c>
    </row>
    <row r="99" spans="1:26" ht="10.5" customHeight="1">
      <c r="A99" s="274"/>
      <c r="B99" s="274"/>
      <c r="C99" s="274"/>
      <c r="D99" s="274"/>
      <c r="E99" s="274"/>
      <c r="F99" s="274"/>
      <c r="G99" s="274" t="s">
        <v>66</v>
      </c>
      <c r="H99" s="274">
        <v>26.436163268046585</v>
      </c>
      <c r="I99" s="274">
        <v>1425.1254652465968</v>
      </c>
      <c r="J99" s="274">
        <v>-1398.6893019785502</v>
      </c>
      <c r="K99" s="198"/>
      <c r="L99" s="274">
        <v>152.39868251908047</v>
      </c>
      <c r="M99" s="274">
        <v>454.3601068713024</v>
      </c>
      <c r="N99" s="274">
        <v>-301.9614243522219</v>
      </c>
      <c r="P99" s="274">
        <v>517.0171377467695</v>
      </c>
      <c r="Q99" s="274">
        <v>51.72711130348762</v>
      </c>
      <c r="R99" s="274">
        <v>465.29002644328193</v>
      </c>
      <c r="S99" s="198"/>
      <c r="T99" s="274">
        <v>192.44211799936147</v>
      </c>
      <c r="U99" s="274">
        <v>60.04090444470967</v>
      </c>
      <c r="V99" s="274">
        <v>132.4012135546518</v>
      </c>
      <c r="W99" s="198"/>
      <c r="X99" s="274">
        <v>888.2941015332581</v>
      </c>
      <c r="Y99" s="274">
        <v>1991.2535878660965</v>
      </c>
      <c r="Z99" s="274">
        <v>-1102.9594863328384</v>
      </c>
    </row>
    <row r="100" spans="1:26" ht="10.5" customHeight="1">
      <c r="A100" s="274"/>
      <c r="B100" s="274"/>
      <c r="C100" s="274"/>
      <c r="D100" s="274" t="s">
        <v>141</v>
      </c>
      <c r="E100" s="274"/>
      <c r="F100" s="274"/>
      <c r="G100" s="274"/>
      <c r="H100" s="274">
        <v>294.899687</v>
      </c>
      <c r="I100" s="274">
        <v>287.4747941884895</v>
      </c>
      <c r="J100" s="274">
        <v>7.42489281151046</v>
      </c>
      <c r="K100" s="198"/>
      <c r="L100" s="274">
        <v>508.909141</v>
      </c>
      <c r="M100" s="274">
        <v>565.99949</v>
      </c>
      <c r="N100" s="274">
        <v>-57.09034900000006</v>
      </c>
      <c r="P100" s="274">
        <v>698.120155</v>
      </c>
      <c r="Q100" s="274">
        <v>769.174313</v>
      </c>
      <c r="R100" s="274">
        <v>-71.05415800000003</v>
      </c>
      <c r="S100" s="198"/>
      <c r="T100" s="274">
        <v>583.441419</v>
      </c>
      <c r="U100" s="274">
        <v>705.1125979999999</v>
      </c>
      <c r="V100" s="274">
        <v>-121.67117899999994</v>
      </c>
      <c r="W100" s="198"/>
      <c r="X100" s="274">
        <v>2085.370402</v>
      </c>
      <c r="Y100" s="274">
        <v>2327.7611951884896</v>
      </c>
      <c r="Z100" s="274">
        <v>-242.39079318848962</v>
      </c>
    </row>
    <row r="101" spans="1:26" ht="10.5" customHeight="1">
      <c r="A101" s="274"/>
      <c r="B101" s="274"/>
      <c r="C101" s="274"/>
      <c r="D101" s="274"/>
      <c r="E101" s="274" t="s">
        <v>81</v>
      </c>
      <c r="F101" s="274"/>
      <c r="G101" s="274"/>
      <c r="H101" s="274">
        <v>0</v>
      </c>
      <c r="I101" s="274">
        <v>0</v>
      </c>
      <c r="J101" s="274">
        <v>0</v>
      </c>
      <c r="K101" s="198"/>
      <c r="L101" s="274">
        <v>0</v>
      </c>
      <c r="M101" s="274">
        <v>0</v>
      </c>
      <c r="N101" s="274">
        <v>0</v>
      </c>
      <c r="P101" s="274">
        <v>0</v>
      </c>
      <c r="Q101" s="274">
        <v>0</v>
      </c>
      <c r="R101" s="274">
        <v>0</v>
      </c>
      <c r="S101" s="198"/>
      <c r="T101" s="274">
        <v>0</v>
      </c>
      <c r="U101" s="274">
        <v>0</v>
      </c>
      <c r="V101" s="274">
        <v>0</v>
      </c>
      <c r="W101" s="198"/>
      <c r="X101" s="274">
        <v>0</v>
      </c>
      <c r="Y101" s="274">
        <v>0</v>
      </c>
      <c r="Z101" s="274">
        <v>0</v>
      </c>
    </row>
    <row r="102" spans="1:26" ht="10.5" customHeight="1">
      <c r="A102" s="274"/>
      <c r="B102" s="274"/>
      <c r="C102" s="274"/>
      <c r="D102" s="274"/>
      <c r="E102" s="274"/>
      <c r="F102" s="274" t="s">
        <v>113</v>
      </c>
      <c r="G102" s="274"/>
      <c r="H102" s="274">
        <v>0</v>
      </c>
      <c r="I102" s="274">
        <v>0</v>
      </c>
      <c r="J102" s="274">
        <v>0</v>
      </c>
      <c r="K102" s="198"/>
      <c r="L102" s="274">
        <v>0</v>
      </c>
      <c r="M102" s="274">
        <v>0</v>
      </c>
      <c r="N102" s="274">
        <v>0</v>
      </c>
      <c r="P102" s="274">
        <v>0</v>
      </c>
      <c r="Q102" s="274">
        <v>0</v>
      </c>
      <c r="R102" s="274">
        <v>0</v>
      </c>
      <c r="S102" s="198"/>
      <c r="T102" s="274">
        <v>0</v>
      </c>
      <c r="U102" s="274">
        <v>0</v>
      </c>
      <c r="V102" s="274">
        <v>0</v>
      </c>
      <c r="W102" s="198"/>
      <c r="X102" s="274">
        <v>0</v>
      </c>
      <c r="Y102" s="274">
        <v>0</v>
      </c>
      <c r="Z102" s="274">
        <v>0</v>
      </c>
    </row>
    <row r="103" spans="1:26" ht="10.5" customHeight="1">
      <c r="A103" s="274"/>
      <c r="B103" s="274"/>
      <c r="C103" s="274"/>
      <c r="D103" s="274"/>
      <c r="E103" s="274"/>
      <c r="F103" s="274" t="s">
        <v>128</v>
      </c>
      <c r="G103" s="274"/>
      <c r="H103" s="274">
        <v>0</v>
      </c>
      <c r="I103" s="274">
        <v>0</v>
      </c>
      <c r="J103" s="274">
        <v>0</v>
      </c>
      <c r="K103" s="198"/>
      <c r="L103" s="274">
        <v>0</v>
      </c>
      <c r="M103" s="274">
        <v>0</v>
      </c>
      <c r="N103" s="274">
        <v>0</v>
      </c>
      <c r="P103" s="274">
        <v>0</v>
      </c>
      <c r="Q103" s="274">
        <v>0</v>
      </c>
      <c r="R103" s="274">
        <v>0</v>
      </c>
      <c r="S103" s="198"/>
      <c r="T103" s="274">
        <v>0</v>
      </c>
      <c r="U103" s="274">
        <v>0</v>
      </c>
      <c r="V103" s="274">
        <v>0</v>
      </c>
      <c r="W103" s="198"/>
      <c r="X103" s="274">
        <v>0</v>
      </c>
      <c r="Y103" s="274">
        <v>0</v>
      </c>
      <c r="Z103" s="274">
        <v>0</v>
      </c>
    </row>
    <row r="104" spans="1:26" ht="10.5" customHeight="1">
      <c r="A104" s="274"/>
      <c r="B104" s="274"/>
      <c r="C104" s="274"/>
      <c r="D104" s="274"/>
      <c r="E104" s="279" t="s">
        <v>533</v>
      </c>
      <c r="F104" s="274"/>
      <c r="G104" s="274"/>
      <c r="H104" s="274">
        <v>0</v>
      </c>
      <c r="I104" s="274">
        <v>0</v>
      </c>
      <c r="J104" s="274">
        <v>0</v>
      </c>
      <c r="K104" s="198"/>
      <c r="L104" s="274">
        <v>0</v>
      </c>
      <c r="M104" s="274">
        <v>0</v>
      </c>
      <c r="N104" s="274">
        <v>0</v>
      </c>
      <c r="P104" s="274">
        <v>0</v>
      </c>
      <c r="Q104" s="274">
        <v>0</v>
      </c>
      <c r="R104" s="274">
        <v>0</v>
      </c>
      <c r="S104" s="198"/>
      <c r="T104" s="274">
        <v>0</v>
      </c>
      <c r="U104" s="274">
        <v>0</v>
      </c>
      <c r="V104" s="274">
        <v>0</v>
      </c>
      <c r="W104" s="198"/>
      <c r="X104" s="274">
        <v>0</v>
      </c>
      <c r="Y104" s="274">
        <v>0</v>
      </c>
      <c r="Z104" s="274">
        <v>0</v>
      </c>
    </row>
    <row r="105" spans="1:26" ht="10.5" customHeight="1">
      <c r="A105" s="274"/>
      <c r="B105" s="274"/>
      <c r="C105" s="274"/>
      <c r="D105" s="274"/>
      <c r="E105" s="274"/>
      <c r="F105" s="274" t="s">
        <v>113</v>
      </c>
      <c r="G105" s="274"/>
      <c r="H105" s="274">
        <v>0</v>
      </c>
      <c r="I105" s="274">
        <v>0</v>
      </c>
      <c r="J105" s="274">
        <v>0</v>
      </c>
      <c r="K105" s="198"/>
      <c r="L105" s="274">
        <v>0</v>
      </c>
      <c r="M105" s="274">
        <v>0</v>
      </c>
      <c r="N105" s="274">
        <v>0</v>
      </c>
      <c r="P105" s="274">
        <v>0</v>
      </c>
      <c r="Q105" s="274">
        <v>0</v>
      </c>
      <c r="R105" s="274">
        <v>0</v>
      </c>
      <c r="S105" s="198"/>
      <c r="T105" s="274">
        <v>0</v>
      </c>
      <c r="U105" s="274">
        <v>0</v>
      </c>
      <c r="V105" s="274">
        <v>0</v>
      </c>
      <c r="W105" s="198"/>
      <c r="X105" s="274">
        <v>0</v>
      </c>
      <c r="Y105" s="274">
        <v>0</v>
      </c>
      <c r="Z105" s="274">
        <v>0</v>
      </c>
    </row>
    <row r="106" spans="1:26" ht="10.5" customHeight="1">
      <c r="A106" s="274"/>
      <c r="B106" s="274"/>
      <c r="C106" s="274"/>
      <c r="D106" s="274"/>
      <c r="E106" s="274"/>
      <c r="F106" s="274" t="s">
        <v>128</v>
      </c>
      <c r="G106" s="274"/>
      <c r="H106" s="274">
        <v>0</v>
      </c>
      <c r="I106" s="274">
        <v>0</v>
      </c>
      <c r="J106" s="274">
        <v>0</v>
      </c>
      <c r="K106" s="198"/>
      <c r="L106" s="274">
        <v>0</v>
      </c>
      <c r="M106" s="274">
        <v>0</v>
      </c>
      <c r="N106" s="274">
        <v>0</v>
      </c>
      <c r="P106" s="274">
        <v>0</v>
      </c>
      <c r="Q106" s="274">
        <v>0</v>
      </c>
      <c r="R106" s="274">
        <v>0</v>
      </c>
      <c r="S106" s="198"/>
      <c r="T106" s="274">
        <v>0</v>
      </c>
      <c r="U106" s="274">
        <v>0</v>
      </c>
      <c r="V106" s="274">
        <v>0</v>
      </c>
      <c r="W106" s="198"/>
      <c r="X106" s="274">
        <v>0</v>
      </c>
      <c r="Y106" s="274">
        <v>0</v>
      </c>
      <c r="Z106" s="274">
        <v>0</v>
      </c>
    </row>
    <row r="107" spans="1:26" ht="10.5" customHeight="1">
      <c r="A107" s="274"/>
      <c r="B107" s="274"/>
      <c r="C107" s="274"/>
      <c r="D107" s="274"/>
      <c r="E107" s="274" t="s">
        <v>153</v>
      </c>
      <c r="F107" s="274"/>
      <c r="G107" s="274"/>
      <c r="H107" s="274">
        <v>294.899687</v>
      </c>
      <c r="I107" s="274">
        <v>280.2410941884895</v>
      </c>
      <c r="J107" s="274">
        <v>14.65859281151046</v>
      </c>
      <c r="K107" s="198"/>
      <c r="L107" s="274">
        <v>508.45273399999996</v>
      </c>
      <c r="M107" s="274">
        <v>557.481758</v>
      </c>
      <c r="N107" s="274">
        <v>-49.02902400000005</v>
      </c>
      <c r="P107" s="274">
        <v>698.1138149999999</v>
      </c>
      <c r="Q107" s="274">
        <v>765.323528</v>
      </c>
      <c r="R107" s="274">
        <v>-67.20971300000008</v>
      </c>
      <c r="S107" s="198"/>
      <c r="T107" s="274">
        <v>581.322119</v>
      </c>
      <c r="U107" s="274">
        <v>702.893871</v>
      </c>
      <c r="V107" s="274">
        <v>-121.57175199999995</v>
      </c>
      <c r="W107" s="198"/>
      <c r="X107" s="274">
        <v>2082.788355</v>
      </c>
      <c r="Y107" s="274">
        <v>2305.9402511884896</v>
      </c>
      <c r="Z107" s="274">
        <v>-223.15189618848945</v>
      </c>
    </row>
    <row r="108" spans="1:26" ht="10.5" customHeight="1">
      <c r="A108" s="274"/>
      <c r="B108" s="274"/>
      <c r="C108" s="274"/>
      <c r="D108" s="274"/>
      <c r="E108" s="274"/>
      <c r="F108" s="274" t="s">
        <v>113</v>
      </c>
      <c r="G108" s="274"/>
      <c r="H108" s="274">
        <v>100.52861036210183</v>
      </c>
      <c r="I108" s="274">
        <v>93.95796601044005</v>
      </c>
      <c r="J108" s="274">
        <v>6.570644351661784</v>
      </c>
      <c r="K108" s="198"/>
      <c r="L108" s="274">
        <v>186.95845104589114</v>
      </c>
      <c r="M108" s="274">
        <v>206.24740251524187</v>
      </c>
      <c r="N108" s="274">
        <v>-19.288951469350735</v>
      </c>
      <c r="P108" s="274">
        <v>255.36331952808442</v>
      </c>
      <c r="Q108" s="274">
        <v>279.60475409536923</v>
      </c>
      <c r="R108" s="274">
        <v>-24.241434567284813</v>
      </c>
      <c r="S108" s="198"/>
      <c r="T108" s="274">
        <v>195.07438209827544</v>
      </c>
      <c r="U108" s="274">
        <v>234.0615574238526</v>
      </c>
      <c r="V108" s="274">
        <v>-38.98717532557717</v>
      </c>
      <c r="W108" s="198"/>
      <c r="X108" s="274">
        <v>737.9247630343528</v>
      </c>
      <c r="Y108" s="274">
        <v>813.8716800449038</v>
      </c>
      <c r="Z108" s="274">
        <v>-75.94691701055092</v>
      </c>
    </row>
    <row r="109" spans="1:26" ht="10.5" customHeight="1">
      <c r="A109" s="274"/>
      <c r="B109" s="274"/>
      <c r="C109" s="274"/>
      <c r="D109" s="274"/>
      <c r="E109" s="274"/>
      <c r="F109" s="274" t="s">
        <v>128</v>
      </c>
      <c r="G109" s="274"/>
      <c r="H109" s="274">
        <v>194.37107663789817</v>
      </c>
      <c r="I109" s="274">
        <v>186.28312817804945</v>
      </c>
      <c r="J109" s="274">
        <v>8.087948459848718</v>
      </c>
      <c r="K109" s="198"/>
      <c r="L109" s="274">
        <v>321.4942829541088</v>
      </c>
      <c r="M109" s="274">
        <v>351.23435548475817</v>
      </c>
      <c r="N109" s="274">
        <v>-29.740072530649343</v>
      </c>
      <c r="P109" s="274">
        <v>442.75049547191554</v>
      </c>
      <c r="Q109" s="274">
        <v>485.7187739046308</v>
      </c>
      <c r="R109" s="274">
        <v>-42.96827843271524</v>
      </c>
      <c r="S109" s="198"/>
      <c r="T109" s="274">
        <v>386.2477369017246</v>
      </c>
      <c r="U109" s="274">
        <v>468.83231357614744</v>
      </c>
      <c r="V109" s="274">
        <v>-82.58457667442286</v>
      </c>
      <c r="W109" s="198"/>
      <c r="X109" s="274">
        <v>1344.8635919656472</v>
      </c>
      <c r="Y109" s="274">
        <v>1492.0685711435858</v>
      </c>
      <c r="Z109" s="274">
        <v>-147.20497917793864</v>
      </c>
    </row>
    <row r="110" spans="1:26" ht="10.5" customHeight="1">
      <c r="A110" s="274"/>
      <c r="B110" s="274"/>
      <c r="C110" s="274"/>
      <c r="D110" s="274"/>
      <c r="E110" s="274" t="s">
        <v>154</v>
      </c>
      <c r="F110" s="274"/>
      <c r="G110" s="274"/>
      <c r="H110" s="274">
        <v>0</v>
      </c>
      <c r="I110" s="274">
        <v>7.2337</v>
      </c>
      <c r="J110" s="274">
        <v>-7.2337</v>
      </c>
      <c r="K110" s="198"/>
      <c r="L110" s="274">
        <v>0.456407</v>
      </c>
      <c r="M110" s="274">
        <v>8.517732</v>
      </c>
      <c r="N110" s="274">
        <v>-8.061325</v>
      </c>
      <c r="P110" s="274">
        <v>0.00634</v>
      </c>
      <c r="Q110" s="274">
        <v>3.850785</v>
      </c>
      <c r="R110" s="274">
        <v>-3.8444450000000003</v>
      </c>
      <c r="S110" s="198"/>
      <c r="T110" s="274">
        <v>2.1193</v>
      </c>
      <c r="U110" s="274">
        <v>2.218727</v>
      </c>
      <c r="V110" s="274">
        <v>-0.09942699999999993</v>
      </c>
      <c r="W110" s="198"/>
      <c r="X110" s="274">
        <v>2.582047</v>
      </c>
      <c r="Y110" s="274">
        <v>21.820944000000004</v>
      </c>
      <c r="Z110" s="274">
        <v>-19.238897000000005</v>
      </c>
    </row>
    <row r="111" spans="1:26" ht="10.5" customHeight="1">
      <c r="A111" s="274"/>
      <c r="B111" s="274"/>
      <c r="C111" s="274"/>
      <c r="D111" s="274"/>
      <c r="E111" s="274"/>
      <c r="F111" s="274" t="s">
        <v>115</v>
      </c>
      <c r="G111" s="274"/>
      <c r="H111" s="274">
        <v>0</v>
      </c>
      <c r="I111" s="274">
        <v>0</v>
      </c>
      <c r="J111" s="274">
        <v>0</v>
      </c>
      <c r="K111" s="198"/>
      <c r="L111" s="274">
        <v>0</v>
      </c>
      <c r="M111" s="274">
        <v>0</v>
      </c>
      <c r="N111" s="274">
        <v>0</v>
      </c>
      <c r="P111" s="274">
        <v>0</v>
      </c>
      <c r="Q111" s="274">
        <v>0</v>
      </c>
      <c r="R111" s="274">
        <v>0</v>
      </c>
      <c r="S111" s="198"/>
      <c r="T111" s="274">
        <v>0</v>
      </c>
      <c r="U111" s="274">
        <v>0</v>
      </c>
      <c r="V111" s="274">
        <v>0</v>
      </c>
      <c r="W111" s="198"/>
      <c r="X111" s="274">
        <v>0</v>
      </c>
      <c r="Y111" s="274">
        <v>0</v>
      </c>
      <c r="Z111" s="274">
        <v>0</v>
      </c>
    </row>
    <row r="112" spans="1:26" ht="10.5" customHeight="1">
      <c r="A112" s="274"/>
      <c r="B112" s="274"/>
      <c r="C112" s="274"/>
      <c r="D112" s="274"/>
      <c r="E112" s="274"/>
      <c r="F112" s="274" t="s">
        <v>130</v>
      </c>
      <c r="G112" s="274"/>
      <c r="H112" s="274">
        <v>0</v>
      </c>
      <c r="I112" s="274">
        <v>7.2337</v>
      </c>
      <c r="J112" s="274">
        <v>-7.2337</v>
      </c>
      <c r="K112" s="198"/>
      <c r="L112" s="274">
        <v>0.456407</v>
      </c>
      <c r="M112" s="274">
        <v>8.517732</v>
      </c>
      <c r="N112" s="274">
        <v>-8.061325</v>
      </c>
      <c r="P112" s="274">
        <v>0.00634</v>
      </c>
      <c r="Q112" s="274">
        <v>3.850785</v>
      </c>
      <c r="R112" s="274">
        <v>-3.8444450000000003</v>
      </c>
      <c r="S112" s="198"/>
      <c r="T112" s="274">
        <v>2.1193</v>
      </c>
      <c r="U112" s="274">
        <v>2.218727</v>
      </c>
      <c r="V112" s="274">
        <v>-0.09942699999999993</v>
      </c>
      <c r="W112" s="198"/>
      <c r="X112" s="274">
        <v>2.582047</v>
      </c>
      <c r="Y112" s="274">
        <v>21.820944000000004</v>
      </c>
      <c r="Z112" s="274">
        <v>-19.238897000000005</v>
      </c>
    </row>
    <row r="113" spans="1:26" ht="10.5" customHeight="1">
      <c r="A113" s="274"/>
      <c r="B113" s="274"/>
      <c r="C113" s="274"/>
      <c r="D113" s="274" t="s">
        <v>143</v>
      </c>
      <c r="E113" s="274"/>
      <c r="F113" s="274"/>
      <c r="G113" s="274"/>
      <c r="H113" s="274">
        <v>1061.1993457644871</v>
      </c>
      <c r="I113" s="274">
        <v>4164.836838764488</v>
      </c>
      <c r="J113" s="274">
        <v>-3103.6374930000006</v>
      </c>
      <c r="K113" s="198"/>
      <c r="L113" s="274">
        <v>2991.2266313403898</v>
      </c>
      <c r="M113" s="274">
        <v>2472.8995853403903</v>
      </c>
      <c r="N113" s="274">
        <v>518.3270459999994</v>
      </c>
      <c r="P113" s="274">
        <v>3511.2620802382253</v>
      </c>
      <c r="Q113" s="274">
        <v>3558.867604238226</v>
      </c>
      <c r="R113" s="274">
        <v>-47.605524000000514</v>
      </c>
      <c r="S113" s="198"/>
      <c r="T113" s="274">
        <v>3755.5154887540266</v>
      </c>
      <c r="U113" s="274">
        <v>3421.514256754028</v>
      </c>
      <c r="V113" s="274">
        <v>334.0012319999987</v>
      </c>
      <c r="W113" s="198"/>
      <c r="X113" s="274">
        <v>11319.203546097131</v>
      </c>
      <c r="Y113" s="274">
        <v>13618.11828509713</v>
      </c>
      <c r="Z113" s="274">
        <v>-2298.914739</v>
      </c>
    </row>
    <row r="114" spans="1:26" ht="10.5" customHeight="1">
      <c r="A114" s="274"/>
      <c r="B114" s="274"/>
      <c r="C114" s="274"/>
      <c r="D114" s="274"/>
      <c r="E114" s="274" t="s">
        <v>81</v>
      </c>
      <c r="F114" s="274"/>
      <c r="G114" s="274"/>
      <c r="H114" s="274">
        <v>0</v>
      </c>
      <c r="I114" s="274">
        <v>0</v>
      </c>
      <c r="J114" s="274">
        <v>0</v>
      </c>
      <c r="K114" s="198"/>
      <c r="L114" s="274">
        <v>0</v>
      </c>
      <c r="M114" s="274">
        <v>0</v>
      </c>
      <c r="N114" s="274">
        <v>0</v>
      </c>
      <c r="P114" s="274">
        <v>0</v>
      </c>
      <c r="Q114" s="274">
        <v>0</v>
      </c>
      <c r="R114" s="274">
        <v>0</v>
      </c>
      <c r="S114" s="198"/>
      <c r="T114" s="274">
        <v>0</v>
      </c>
      <c r="U114" s="274">
        <v>0</v>
      </c>
      <c r="V114" s="274">
        <v>0</v>
      </c>
      <c r="W114" s="198"/>
      <c r="X114" s="274">
        <v>0</v>
      </c>
      <c r="Y114" s="274">
        <v>0</v>
      </c>
      <c r="Z114" s="274">
        <v>0</v>
      </c>
    </row>
    <row r="115" spans="1:26" ht="10.5" customHeight="1">
      <c r="A115" s="274"/>
      <c r="B115" s="274"/>
      <c r="C115" s="274"/>
      <c r="D115" s="274"/>
      <c r="E115" s="279" t="s">
        <v>533</v>
      </c>
      <c r="F115" s="274"/>
      <c r="G115" s="274"/>
      <c r="H115" s="274">
        <v>36.33730397331237</v>
      </c>
      <c r="I115" s="274">
        <v>389.3452137655638</v>
      </c>
      <c r="J115" s="274">
        <v>-353.00790979225144</v>
      </c>
      <c r="K115" s="198"/>
      <c r="L115" s="274">
        <v>16.783859636436432</v>
      </c>
      <c r="M115" s="274">
        <v>287.633045137899</v>
      </c>
      <c r="N115" s="274">
        <v>-270.84918550146256</v>
      </c>
      <c r="P115" s="274">
        <v>346.3363851236884</v>
      </c>
      <c r="Q115" s="274">
        <v>237.53862298083288</v>
      </c>
      <c r="R115" s="274">
        <v>108.7977621428555</v>
      </c>
      <c r="S115" s="198"/>
      <c r="T115" s="274">
        <v>164.90760682137102</v>
      </c>
      <c r="U115" s="274">
        <v>240.7749808442435</v>
      </c>
      <c r="V115" s="274">
        <v>-75.86737402287247</v>
      </c>
      <c r="W115" s="198"/>
      <c r="X115" s="274">
        <v>564.3651555548082</v>
      </c>
      <c r="Y115" s="274">
        <v>1155.2918627285392</v>
      </c>
      <c r="Z115" s="274">
        <v>-590.926707173731</v>
      </c>
    </row>
    <row r="116" spans="1:26" ht="10.5" customHeight="1">
      <c r="A116" s="274"/>
      <c r="B116" s="274"/>
      <c r="C116" s="274"/>
      <c r="D116" s="274"/>
      <c r="E116" s="274" t="s">
        <v>153</v>
      </c>
      <c r="F116" s="274"/>
      <c r="G116" s="274"/>
      <c r="H116" s="274">
        <v>812.267156</v>
      </c>
      <c r="I116" s="274">
        <v>3150.904649</v>
      </c>
      <c r="J116" s="274">
        <v>-2338.637493</v>
      </c>
      <c r="K116" s="198"/>
      <c r="L116" s="274">
        <v>1292.6130010000002</v>
      </c>
      <c r="M116" s="274">
        <v>1200.7459549999999</v>
      </c>
      <c r="N116" s="274">
        <v>91.8670460000003</v>
      </c>
      <c r="P116" s="274">
        <v>2305.970956</v>
      </c>
      <c r="Q116" s="274">
        <v>1990.1164800000001</v>
      </c>
      <c r="R116" s="274">
        <v>315.854476</v>
      </c>
      <c r="S116" s="198"/>
      <c r="T116" s="274">
        <v>2078.181431</v>
      </c>
      <c r="U116" s="274">
        <v>966.370199</v>
      </c>
      <c r="V116" s="274">
        <v>1111.811232</v>
      </c>
      <c r="W116" s="198"/>
      <c r="X116" s="274">
        <v>6489.032544000001</v>
      </c>
      <c r="Y116" s="274">
        <v>7308.137283000001</v>
      </c>
      <c r="Z116" s="274">
        <v>-819.1047390000003</v>
      </c>
    </row>
    <row r="117" spans="1:26" ht="10.5" customHeight="1">
      <c r="A117" s="274"/>
      <c r="B117" s="274"/>
      <c r="C117" s="274"/>
      <c r="D117" s="274"/>
      <c r="E117" s="274" t="s">
        <v>154</v>
      </c>
      <c r="F117" s="274"/>
      <c r="G117" s="274"/>
      <c r="H117" s="274">
        <v>212.5948857911748</v>
      </c>
      <c r="I117" s="274">
        <v>624.5869759989233</v>
      </c>
      <c r="J117" s="274">
        <v>-411.99209020774856</v>
      </c>
      <c r="K117" s="198"/>
      <c r="L117" s="274">
        <v>1681.8297707039533</v>
      </c>
      <c r="M117" s="274">
        <v>984.5205852024912</v>
      </c>
      <c r="N117" s="274">
        <v>697.309185501462</v>
      </c>
      <c r="P117" s="274">
        <v>858.9547391145372</v>
      </c>
      <c r="Q117" s="274">
        <v>1331.212501257393</v>
      </c>
      <c r="R117" s="274">
        <v>-472.25776214285565</v>
      </c>
      <c r="S117" s="198"/>
      <c r="T117" s="274">
        <v>1512.426450932656</v>
      </c>
      <c r="U117" s="274">
        <v>2214.3690769097843</v>
      </c>
      <c r="V117" s="274">
        <v>-701.9426259771283</v>
      </c>
      <c r="W117" s="198"/>
      <c r="X117" s="274">
        <v>4265.805846542321</v>
      </c>
      <c r="Y117" s="274">
        <v>5154.689139368591</v>
      </c>
      <c r="Z117" s="274">
        <v>-888.88329282627</v>
      </c>
    </row>
    <row r="118" spans="1:26" ht="10.5" customHeight="1">
      <c r="A118" s="274"/>
      <c r="B118" s="274"/>
      <c r="C118" s="274"/>
      <c r="D118" s="274"/>
      <c r="E118" s="274"/>
      <c r="F118" s="274" t="s">
        <v>65</v>
      </c>
      <c r="G118" s="274"/>
      <c r="H118" s="274">
        <v>21.1</v>
      </c>
      <c r="I118" s="274">
        <v>79.912</v>
      </c>
      <c r="J118" s="274">
        <v>-58.812000000000005</v>
      </c>
      <c r="K118" s="198"/>
      <c r="L118" s="274">
        <v>605.915</v>
      </c>
      <c r="M118" s="274">
        <v>824.876</v>
      </c>
      <c r="N118" s="274">
        <v>-218.961</v>
      </c>
      <c r="P118" s="274">
        <v>698.581</v>
      </c>
      <c r="Q118" s="274">
        <v>841.3770000000001</v>
      </c>
      <c r="R118" s="274">
        <v>-142.79600000000005</v>
      </c>
      <c r="S118" s="198"/>
      <c r="T118" s="274">
        <v>1423.93</v>
      </c>
      <c r="U118" s="274">
        <v>1577.6660000000002</v>
      </c>
      <c r="V118" s="274">
        <v>-153.7360000000001</v>
      </c>
      <c r="W118" s="198"/>
      <c r="X118" s="274">
        <v>2749.526</v>
      </c>
      <c r="Y118" s="274">
        <v>3323.831</v>
      </c>
      <c r="Z118" s="274">
        <v>-574.305</v>
      </c>
    </row>
    <row r="119" spans="1:26" ht="10.5" customHeight="1">
      <c r="A119" s="274"/>
      <c r="B119" s="274"/>
      <c r="C119" s="274"/>
      <c r="D119" s="274"/>
      <c r="E119" s="274"/>
      <c r="F119" s="274" t="s">
        <v>66</v>
      </c>
      <c r="G119" s="274"/>
      <c r="H119" s="274">
        <v>191.4948857911748</v>
      </c>
      <c r="I119" s="274">
        <v>544.6749759989233</v>
      </c>
      <c r="J119" s="274">
        <v>-353.1800902077485</v>
      </c>
      <c r="K119" s="198"/>
      <c r="L119" s="274">
        <v>1075.9147707039533</v>
      </c>
      <c r="M119" s="274">
        <v>159.64458520249124</v>
      </c>
      <c r="N119" s="274">
        <v>916.270185501462</v>
      </c>
      <c r="P119" s="274">
        <v>160.37373911453724</v>
      </c>
      <c r="Q119" s="274">
        <v>489.8355012573927</v>
      </c>
      <c r="R119" s="274">
        <v>-329.4617621428555</v>
      </c>
      <c r="S119" s="198"/>
      <c r="T119" s="274">
        <v>88.49645093265607</v>
      </c>
      <c r="U119" s="274">
        <v>636.7030769097843</v>
      </c>
      <c r="V119" s="274">
        <v>-548.2066259771282</v>
      </c>
      <c r="W119" s="198"/>
      <c r="X119" s="274">
        <v>1516.2798465423214</v>
      </c>
      <c r="Y119" s="274">
        <v>1830.8581393685913</v>
      </c>
      <c r="Z119" s="274">
        <v>-314.57829282626994</v>
      </c>
    </row>
    <row r="120" spans="1:26" ht="10.5" customHeight="1">
      <c r="A120" s="274"/>
      <c r="B120" s="274"/>
      <c r="C120" s="274"/>
      <c r="D120" s="274" t="s">
        <v>145</v>
      </c>
      <c r="E120" s="274"/>
      <c r="F120" s="274"/>
      <c r="G120" s="274"/>
      <c r="H120" s="274">
        <v>0</v>
      </c>
      <c r="I120" s="274">
        <v>0</v>
      </c>
      <c r="J120" s="274">
        <v>0</v>
      </c>
      <c r="K120" s="198"/>
      <c r="L120" s="274">
        <v>0</v>
      </c>
      <c r="M120" s="274">
        <v>0</v>
      </c>
      <c r="N120" s="274">
        <v>0</v>
      </c>
      <c r="P120" s="274">
        <v>0</v>
      </c>
      <c r="Q120" s="274">
        <v>0</v>
      </c>
      <c r="R120" s="274">
        <v>0</v>
      </c>
      <c r="S120" s="198"/>
      <c r="T120" s="274">
        <v>0</v>
      </c>
      <c r="U120" s="274">
        <v>0</v>
      </c>
      <c r="V120" s="274">
        <v>0</v>
      </c>
      <c r="W120" s="198"/>
      <c r="X120" s="274">
        <v>0</v>
      </c>
      <c r="Y120" s="274">
        <v>0</v>
      </c>
      <c r="Z120" s="274">
        <v>0</v>
      </c>
    </row>
    <row r="121" spans="1:26" ht="10.5" customHeight="1">
      <c r="A121" s="274"/>
      <c r="B121" s="274"/>
      <c r="C121" s="274"/>
      <c r="D121" s="274"/>
      <c r="E121" s="274" t="s">
        <v>81</v>
      </c>
      <c r="F121" s="274"/>
      <c r="G121" s="274"/>
      <c r="H121" s="274">
        <v>0</v>
      </c>
      <c r="I121" s="274">
        <v>0</v>
      </c>
      <c r="J121" s="274">
        <v>0</v>
      </c>
      <c r="K121" s="198"/>
      <c r="L121" s="274">
        <v>0</v>
      </c>
      <c r="M121" s="274">
        <v>0</v>
      </c>
      <c r="N121" s="274">
        <v>0</v>
      </c>
      <c r="P121" s="274">
        <v>0</v>
      </c>
      <c r="Q121" s="274">
        <v>0</v>
      </c>
      <c r="R121" s="274">
        <v>0</v>
      </c>
      <c r="S121" s="198"/>
      <c r="T121" s="274">
        <v>0</v>
      </c>
      <c r="U121" s="274">
        <v>0</v>
      </c>
      <c r="V121" s="274">
        <v>0</v>
      </c>
      <c r="W121" s="198"/>
      <c r="X121" s="274">
        <v>0</v>
      </c>
      <c r="Y121" s="274">
        <v>0</v>
      </c>
      <c r="Z121" s="274">
        <v>0</v>
      </c>
    </row>
    <row r="122" spans="1:26" ht="10.5" customHeight="1">
      <c r="A122" s="274"/>
      <c r="B122" s="274"/>
      <c r="C122" s="274"/>
      <c r="D122" s="274"/>
      <c r="E122" s="274"/>
      <c r="F122" s="274" t="s">
        <v>113</v>
      </c>
      <c r="G122" s="274"/>
      <c r="H122" s="274">
        <v>0</v>
      </c>
      <c r="I122" s="274">
        <v>0</v>
      </c>
      <c r="J122" s="274">
        <v>0</v>
      </c>
      <c r="K122" s="198"/>
      <c r="L122" s="274">
        <v>0</v>
      </c>
      <c r="M122" s="274">
        <v>0</v>
      </c>
      <c r="N122" s="274">
        <v>0</v>
      </c>
      <c r="P122" s="274">
        <v>0</v>
      </c>
      <c r="Q122" s="274">
        <v>0</v>
      </c>
      <c r="R122" s="274">
        <v>0</v>
      </c>
      <c r="S122" s="198"/>
      <c r="T122" s="274">
        <v>0</v>
      </c>
      <c r="U122" s="274">
        <v>0</v>
      </c>
      <c r="V122" s="274">
        <v>0</v>
      </c>
      <c r="W122" s="198"/>
      <c r="X122" s="274">
        <v>0</v>
      </c>
      <c r="Y122" s="274">
        <v>0</v>
      </c>
      <c r="Z122" s="274">
        <v>0</v>
      </c>
    </row>
    <row r="123" spans="1:26" ht="10.5" customHeight="1">
      <c r="A123" s="274"/>
      <c r="B123" s="274"/>
      <c r="C123" s="274"/>
      <c r="D123" s="274"/>
      <c r="E123" s="274"/>
      <c r="F123" s="274" t="s">
        <v>128</v>
      </c>
      <c r="G123" s="274"/>
      <c r="H123" s="274">
        <v>0</v>
      </c>
      <c r="I123" s="274">
        <v>0</v>
      </c>
      <c r="J123" s="274">
        <v>0</v>
      </c>
      <c r="K123" s="198"/>
      <c r="L123" s="274">
        <v>0</v>
      </c>
      <c r="M123" s="274">
        <v>0</v>
      </c>
      <c r="N123" s="274">
        <v>0</v>
      </c>
      <c r="P123" s="274">
        <v>0</v>
      </c>
      <c r="Q123" s="274">
        <v>0</v>
      </c>
      <c r="R123" s="274">
        <v>0</v>
      </c>
      <c r="S123" s="198"/>
      <c r="T123" s="274">
        <v>0</v>
      </c>
      <c r="U123" s="274">
        <v>0</v>
      </c>
      <c r="V123" s="274">
        <v>0</v>
      </c>
      <c r="W123" s="198"/>
      <c r="X123" s="274">
        <v>0</v>
      </c>
      <c r="Y123" s="274">
        <v>0</v>
      </c>
      <c r="Z123" s="274">
        <v>0</v>
      </c>
    </row>
    <row r="124" spans="1:26" ht="10.5" customHeight="1">
      <c r="A124" s="274"/>
      <c r="B124" s="274"/>
      <c r="C124" s="274"/>
      <c r="D124" s="274"/>
      <c r="E124" s="279" t="s">
        <v>533</v>
      </c>
      <c r="F124" s="274"/>
      <c r="G124" s="274"/>
      <c r="H124" s="274">
        <v>0</v>
      </c>
      <c r="I124" s="274">
        <v>0</v>
      </c>
      <c r="J124" s="274">
        <v>0</v>
      </c>
      <c r="K124" s="198"/>
      <c r="L124" s="274">
        <v>0</v>
      </c>
      <c r="M124" s="274">
        <v>0</v>
      </c>
      <c r="N124" s="274">
        <v>0</v>
      </c>
      <c r="P124" s="274">
        <v>0</v>
      </c>
      <c r="Q124" s="274">
        <v>0</v>
      </c>
      <c r="R124" s="274">
        <v>0</v>
      </c>
      <c r="S124" s="198"/>
      <c r="T124" s="274">
        <v>0</v>
      </c>
      <c r="U124" s="274">
        <v>0</v>
      </c>
      <c r="V124" s="274">
        <v>0</v>
      </c>
      <c r="W124" s="198"/>
      <c r="X124" s="274">
        <v>0</v>
      </c>
      <c r="Y124" s="274">
        <v>0</v>
      </c>
      <c r="Z124" s="274">
        <v>0</v>
      </c>
    </row>
    <row r="125" spans="1:26" ht="10.5" customHeight="1">
      <c r="A125" s="274"/>
      <c r="B125" s="274"/>
      <c r="C125" s="274"/>
      <c r="D125" s="274"/>
      <c r="E125" s="274"/>
      <c r="F125" s="274" t="s">
        <v>113</v>
      </c>
      <c r="G125" s="274"/>
      <c r="H125" s="274">
        <v>0</v>
      </c>
      <c r="I125" s="274">
        <v>0</v>
      </c>
      <c r="J125" s="274">
        <v>0</v>
      </c>
      <c r="K125" s="198"/>
      <c r="L125" s="274">
        <v>0</v>
      </c>
      <c r="M125" s="274">
        <v>0</v>
      </c>
      <c r="N125" s="274">
        <v>0</v>
      </c>
      <c r="P125" s="274">
        <v>0</v>
      </c>
      <c r="Q125" s="274">
        <v>0</v>
      </c>
      <c r="R125" s="274">
        <v>0</v>
      </c>
      <c r="S125" s="198"/>
      <c r="T125" s="274">
        <v>0</v>
      </c>
      <c r="U125" s="274">
        <v>0</v>
      </c>
      <c r="V125" s="274">
        <v>0</v>
      </c>
      <c r="W125" s="198"/>
      <c r="X125" s="274">
        <v>0</v>
      </c>
      <c r="Y125" s="274">
        <v>0</v>
      </c>
      <c r="Z125" s="274">
        <v>0</v>
      </c>
    </row>
    <row r="126" spans="1:26" ht="10.5" customHeight="1">
      <c r="A126" s="274"/>
      <c r="B126" s="274"/>
      <c r="C126" s="274"/>
      <c r="D126" s="274"/>
      <c r="E126" s="274"/>
      <c r="F126" s="274" t="s">
        <v>128</v>
      </c>
      <c r="G126" s="274"/>
      <c r="H126" s="274">
        <v>0</v>
      </c>
      <c r="I126" s="274">
        <v>0</v>
      </c>
      <c r="J126" s="274">
        <v>0</v>
      </c>
      <c r="K126" s="198"/>
      <c r="L126" s="274">
        <v>0</v>
      </c>
      <c r="M126" s="274">
        <v>0</v>
      </c>
      <c r="N126" s="274">
        <v>0</v>
      </c>
      <c r="P126" s="274">
        <v>0</v>
      </c>
      <c r="Q126" s="274">
        <v>0</v>
      </c>
      <c r="R126" s="274">
        <v>0</v>
      </c>
      <c r="S126" s="198"/>
      <c r="T126" s="274">
        <v>0</v>
      </c>
      <c r="U126" s="274">
        <v>0</v>
      </c>
      <c r="V126" s="274">
        <v>0</v>
      </c>
      <c r="W126" s="198"/>
      <c r="X126" s="274">
        <v>0</v>
      </c>
      <c r="Y126" s="274">
        <v>0</v>
      </c>
      <c r="Z126" s="274">
        <v>0</v>
      </c>
    </row>
    <row r="127" spans="1:26" ht="10.5" customHeight="1">
      <c r="A127" s="274"/>
      <c r="B127" s="274"/>
      <c r="C127" s="274"/>
      <c r="D127" s="274"/>
      <c r="E127" s="274" t="s">
        <v>153</v>
      </c>
      <c r="F127" s="274"/>
      <c r="G127" s="274"/>
      <c r="H127" s="274">
        <v>0</v>
      </c>
      <c r="I127" s="274">
        <v>0</v>
      </c>
      <c r="J127" s="274">
        <v>0</v>
      </c>
      <c r="K127" s="198"/>
      <c r="L127" s="274">
        <v>0</v>
      </c>
      <c r="M127" s="274">
        <v>0</v>
      </c>
      <c r="N127" s="274">
        <v>0</v>
      </c>
      <c r="P127" s="274">
        <v>0</v>
      </c>
      <c r="Q127" s="274">
        <v>0</v>
      </c>
      <c r="R127" s="274">
        <v>0</v>
      </c>
      <c r="S127" s="198"/>
      <c r="T127" s="274">
        <v>0</v>
      </c>
      <c r="U127" s="274">
        <v>0</v>
      </c>
      <c r="V127" s="274">
        <v>0</v>
      </c>
      <c r="W127" s="198"/>
      <c r="X127" s="274">
        <v>0</v>
      </c>
      <c r="Y127" s="274">
        <v>0</v>
      </c>
      <c r="Z127" s="274">
        <v>0</v>
      </c>
    </row>
    <row r="128" spans="1:26" ht="10.5" customHeight="1">
      <c r="A128" s="274"/>
      <c r="B128" s="274"/>
      <c r="C128" s="274"/>
      <c r="D128" s="274"/>
      <c r="E128" s="274"/>
      <c r="F128" s="274" t="s">
        <v>113</v>
      </c>
      <c r="G128" s="274"/>
      <c r="H128" s="274">
        <v>0</v>
      </c>
      <c r="I128" s="274">
        <v>0</v>
      </c>
      <c r="J128" s="274">
        <v>0</v>
      </c>
      <c r="K128" s="198"/>
      <c r="L128" s="274">
        <v>0</v>
      </c>
      <c r="M128" s="274">
        <v>0</v>
      </c>
      <c r="N128" s="274">
        <v>0</v>
      </c>
      <c r="P128" s="274">
        <v>0</v>
      </c>
      <c r="Q128" s="274">
        <v>0</v>
      </c>
      <c r="R128" s="274">
        <v>0</v>
      </c>
      <c r="S128" s="198"/>
      <c r="T128" s="274">
        <v>0</v>
      </c>
      <c r="U128" s="274">
        <v>0</v>
      </c>
      <c r="V128" s="274">
        <v>0</v>
      </c>
      <c r="W128" s="198"/>
      <c r="X128" s="274">
        <v>0</v>
      </c>
      <c r="Y128" s="274">
        <v>0</v>
      </c>
      <c r="Z128" s="274">
        <v>0</v>
      </c>
    </row>
    <row r="129" spans="1:26" ht="10.5" customHeight="1">
      <c r="A129" s="274"/>
      <c r="B129" s="274"/>
      <c r="C129" s="274"/>
      <c r="D129" s="274"/>
      <c r="E129" s="274"/>
      <c r="F129" s="274" t="s">
        <v>128</v>
      </c>
      <c r="G129" s="274"/>
      <c r="H129" s="274">
        <v>0</v>
      </c>
      <c r="I129" s="274">
        <v>0</v>
      </c>
      <c r="J129" s="274">
        <v>0</v>
      </c>
      <c r="K129" s="198"/>
      <c r="L129" s="274">
        <v>0</v>
      </c>
      <c r="M129" s="274">
        <v>0</v>
      </c>
      <c r="N129" s="274">
        <v>0</v>
      </c>
      <c r="P129" s="274">
        <v>0</v>
      </c>
      <c r="Q129" s="274">
        <v>0</v>
      </c>
      <c r="R129" s="274">
        <v>0</v>
      </c>
      <c r="S129" s="198"/>
      <c r="T129" s="274">
        <v>0</v>
      </c>
      <c r="U129" s="274">
        <v>0</v>
      </c>
      <c r="V129" s="274">
        <v>0</v>
      </c>
      <c r="W129" s="198"/>
      <c r="X129" s="274">
        <v>0</v>
      </c>
      <c r="Y129" s="274">
        <v>0</v>
      </c>
      <c r="Z129" s="274">
        <v>0</v>
      </c>
    </row>
    <row r="130" spans="1:26" ht="10.5" customHeight="1">
      <c r="A130" s="274"/>
      <c r="B130" s="274"/>
      <c r="C130" s="274"/>
      <c r="D130" s="274"/>
      <c r="E130" s="274" t="s">
        <v>154</v>
      </c>
      <c r="F130" s="274"/>
      <c r="G130" s="274"/>
      <c r="H130" s="274">
        <v>0</v>
      </c>
      <c r="I130" s="274">
        <v>0</v>
      </c>
      <c r="J130" s="274">
        <v>0</v>
      </c>
      <c r="K130" s="198"/>
      <c r="L130" s="274">
        <v>0</v>
      </c>
      <c r="M130" s="274">
        <v>0</v>
      </c>
      <c r="N130" s="274">
        <v>0</v>
      </c>
      <c r="P130" s="274">
        <v>0</v>
      </c>
      <c r="Q130" s="274">
        <v>0</v>
      </c>
      <c r="R130" s="274">
        <v>0</v>
      </c>
      <c r="S130" s="198"/>
      <c r="T130" s="274">
        <v>0</v>
      </c>
      <c r="U130" s="274">
        <v>0</v>
      </c>
      <c r="V130" s="274">
        <v>0</v>
      </c>
      <c r="W130" s="198"/>
      <c r="X130" s="274">
        <v>0</v>
      </c>
      <c r="Y130" s="274">
        <v>0</v>
      </c>
      <c r="Z130" s="274">
        <v>0</v>
      </c>
    </row>
    <row r="131" spans="1:26" ht="10.5" customHeight="1">
      <c r="A131" s="274"/>
      <c r="B131" s="274"/>
      <c r="C131" s="274"/>
      <c r="D131" s="274"/>
      <c r="E131" s="274"/>
      <c r="F131" s="274" t="s">
        <v>115</v>
      </c>
      <c r="G131" s="274"/>
      <c r="H131" s="274">
        <v>0</v>
      </c>
      <c r="I131" s="274">
        <v>0</v>
      </c>
      <c r="J131" s="274">
        <v>0</v>
      </c>
      <c r="K131" s="198"/>
      <c r="L131" s="274">
        <v>0</v>
      </c>
      <c r="M131" s="274">
        <v>0</v>
      </c>
      <c r="N131" s="274">
        <v>0</v>
      </c>
      <c r="P131" s="274">
        <v>0</v>
      </c>
      <c r="Q131" s="274">
        <v>0</v>
      </c>
      <c r="R131" s="274">
        <v>0</v>
      </c>
      <c r="S131" s="198"/>
      <c r="T131" s="274">
        <v>0</v>
      </c>
      <c r="U131" s="274">
        <v>0</v>
      </c>
      <c r="V131" s="274">
        <v>0</v>
      </c>
      <c r="W131" s="198"/>
      <c r="X131" s="274">
        <v>0</v>
      </c>
      <c r="Y131" s="274">
        <v>0</v>
      </c>
      <c r="Z131" s="274">
        <v>0</v>
      </c>
    </row>
    <row r="132" spans="1:26" ht="10.5" customHeight="1">
      <c r="A132" s="274"/>
      <c r="B132" s="274"/>
      <c r="C132" s="274"/>
      <c r="D132" s="274"/>
      <c r="E132" s="274"/>
      <c r="F132" s="274" t="s">
        <v>130</v>
      </c>
      <c r="G132" s="274"/>
      <c r="H132" s="274">
        <v>0</v>
      </c>
      <c r="I132" s="274">
        <v>0</v>
      </c>
      <c r="J132" s="274">
        <v>0</v>
      </c>
      <c r="K132" s="198"/>
      <c r="L132" s="274">
        <v>0</v>
      </c>
      <c r="M132" s="274">
        <v>0</v>
      </c>
      <c r="N132" s="274">
        <v>0</v>
      </c>
      <c r="P132" s="274">
        <v>0</v>
      </c>
      <c r="Q132" s="274">
        <v>0</v>
      </c>
      <c r="R132" s="274">
        <v>0</v>
      </c>
      <c r="S132" s="198"/>
      <c r="T132" s="274">
        <v>0</v>
      </c>
      <c r="U132" s="274">
        <v>0</v>
      </c>
      <c r="V132" s="274">
        <v>0</v>
      </c>
      <c r="W132" s="198"/>
      <c r="X132" s="274">
        <v>0</v>
      </c>
      <c r="Y132" s="274">
        <v>0</v>
      </c>
      <c r="Z132" s="274">
        <v>0</v>
      </c>
    </row>
    <row r="133" spans="1:26" ht="10.5" customHeight="1">
      <c r="A133" s="274"/>
      <c r="B133" s="274"/>
      <c r="C133" s="274"/>
      <c r="D133" s="274"/>
      <c r="E133" s="274"/>
      <c r="F133" s="274"/>
      <c r="G133" s="274" t="s">
        <v>65</v>
      </c>
      <c r="H133" s="274">
        <v>0</v>
      </c>
      <c r="I133" s="274">
        <v>0</v>
      </c>
      <c r="J133" s="274">
        <v>0</v>
      </c>
      <c r="K133" s="198"/>
      <c r="L133" s="274">
        <v>0</v>
      </c>
      <c r="M133" s="274">
        <v>0</v>
      </c>
      <c r="N133" s="274">
        <v>0</v>
      </c>
      <c r="P133" s="274">
        <v>0</v>
      </c>
      <c r="Q133" s="274">
        <v>0</v>
      </c>
      <c r="R133" s="274">
        <v>0</v>
      </c>
      <c r="S133" s="198"/>
      <c r="T133" s="274">
        <v>0</v>
      </c>
      <c r="U133" s="274">
        <v>0</v>
      </c>
      <c r="V133" s="274">
        <v>0</v>
      </c>
      <c r="W133" s="198"/>
      <c r="X133" s="274">
        <v>0</v>
      </c>
      <c r="Y133" s="274">
        <v>0</v>
      </c>
      <c r="Z133" s="274">
        <v>0</v>
      </c>
    </row>
    <row r="134" spans="1:26" ht="10.5" customHeight="1">
      <c r="A134" s="274"/>
      <c r="B134" s="274"/>
      <c r="C134" s="274"/>
      <c r="D134" s="274"/>
      <c r="E134" s="274"/>
      <c r="F134" s="274"/>
      <c r="G134" s="274" t="s">
        <v>66</v>
      </c>
      <c r="H134" s="274">
        <v>0</v>
      </c>
      <c r="I134" s="274">
        <v>0</v>
      </c>
      <c r="J134" s="274">
        <v>0</v>
      </c>
      <c r="K134" s="198"/>
      <c r="L134" s="274">
        <v>0</v>
      </c>
      <c r="M134" s="274">
        <v>0</v>
      </c>
      <c r="N134" s="274">
        <v>0</v>
      </c>
      <c r="P134" s="274">
        <v>0</v>
      </c>
      <c r="Q134" s="274">
        <v>0</v>
      </c>
      <c r="R134" s="274">
        <v>0</v>
      </c>
      <c r="S134" s="198"/>
      <c r="T134" s="274">
        <v>0</v>
      </c>
      <c r="U134" s="274">
        <v>0</v>
      </c>
      <c r="V134" s="274">
        <v>0</v>
      </c>
      <c r="W134" s="198"/>
      <c r="X134" s="274">
        <v>0</v>
      </c>
      <c r="Y134" s="274">
        <v>0</v>
      </c>
      <c r="Z134" s="274">
        <v>0</v>
      </c>
    </row>
    <row r="135" spans="1:26" ht="10.5" customHeight="1">
      <c r="A135" s="274"/>
      <c r="B135" s="274"/>
      <c r="C135" s="274" t="s">
        <v>135</v>
      </c>
      <c r="D135" s="274"/>
      <c r="E135" s="274"/>
      <c r="F135" s="274"/>
      <c r="G135" s="274"/>
      <c r="H135" s="274">
        <v>4059.4534240867183</v>
      </c>
      <c r="I135" s="274">
        <v>2753.6925011877256</v>
      </c>
      <c r="J135" s="274">
        <v>1305.7609228989927</v>
      </c>
      <c r="K135" s="198"/>
      <c r="L135" s="274">
        <v>4888.396071175661</v>
      </c>
      <c r="M135" s="274">
        <v>2686.76910198292</v>
      </c>
      <c r="N135" s="274">
        <v>2201.626969192741</v>
      </c>
      <c r="P135" s="274">
        <v>3905.794209921941</v>
      </c>
      <c r="Q135" s="274">
        <v>4065.4934487005658</v>
      </c>
      <c r="R135" s="274">
        <v>-159.69923877862493</v>
      </c>
      <c r="S135" s="198"/>
      <c r="T135" s="274">
        <v>4346.549004327936</v>
      </c>
      <c r="U135" s="274">
        <v>3600.026204452814</v>
      </c>
      <c r="V135" s="274">
        <v>746.522799875122</v>
      </c>
      <c r="W135" s="198"/>
      <c r="X135" s="274">
        <v>17200.192709512256</v>
      </c>
      <c r="Y135" s="274">
        <v>13105.981256324025</v>
      </c>
      <c r="Z135" s="274">
        <v>4094.2114531882307</v>
      </c>
    </row>
    <row r="136" spans="1:26" ht="10.5" customHeight="1">
      <c r="A136" s="274"/>
      <c r="B136" s="274"/>
      <c r="C136" s="274"/>
      <c r="D136" s="274" t="s">
        <v>125</v>
      </c>
      <c r="E136" s="274"/>
      <c r="F136" s="274"/>
      <c r="G136" s="274"/>
      <c r="H136" s="274">
        <v>918.9589589588204</v>
      </c>
      <c r="I136" s="274">
        <v>313.4869999115383</v>
      </c>
      <c r="J136" s="274">
        <v>605.4719590472821</v>
      </c>
      <c r="K136" s="198"/>
      <c r="L136" s="274">
        <v>764.1250209367206</v>
      </c>
      <c r="M136" s="274">
        <v>307.4740464335873</v>
      </c>
      <c r="N136" s="274">
        <v>456.6509745031333</v>
      </c>
      <c r="P136" s="274">
        <v>676.6329194790907</v>
      </c>
      <c r="Q136" s="274">
        <v>208.03048368250865</v>
      </c>
      <c r="R136" s="274">
        <v>468.60243579658203</v>
      </c>
      <c r="S136" s="198"/>
      <c r="T136" s="274">
        <v>572.3393191564827</v>
      </c>
      <c r="U136" s="274">
        <v>353.75395776021037</v>
      </c>
      <c r="V136" s="274">
        <v>218.58536139627233</v>
      </c>
      <c r="W136" s="198"/>
      <c r="X136" s="274">
        <v>2932.0562185311146</v>
      </c>
      <c r="Y136" s="274">
        <v>1182.7454877878447</v>
      </c>
      <c r="Z136" s="274">
        <v>1749.31073074327</v>
      </c>
    </row>
    <row r="137" spans="1:26" ht="10.5" customHeight="1">
      <c r="A137" s="274"/>
      <c r="B137" s="274"/>
      <c r="C137" s="274"/>
      <c r="D137" s="274"/>
      <c r="E137" s="279" t="s">
        <v>533</v>
      </c>
      <c r="F137" s="274"/>
      <c r="G137" s="274"/>
      <c r="H137" s="274">
        <v>0</v>
      </c>
      <c r="I137" s="274">
        <v>23.146040008142663</v>
      </c>
      <c r="J137" s="274">
        <v>-23.146040008142663</v>
      </c>
      <c r="K137" s="198"/>
      <c r="L137" s="274">
        <v>0</v>
      </c>
      <c r="M137" s="274">
        <v>0</v>
      </c>
      <c r="N137" s="274">
        <v>0</v>
      </c>
      <c r="P137" s="274">
        <v>0</v>
      </c>
      <c r="Q137" s="274">
        <v>37.19388368250865</v>
      </c>
      <c r="R137" s="274">
        <v>-37.19388368250865</v>
      </c>
      <c r="S137" s="198"/>
      <c r="T137" s="274">
        <v>0</v>
      </c>
      <c r="U137" s="274">
        <v>4.242908534159221</v>
      </c>
      <c r="V137" s="274">
        <v>-4.242908534159221</v>
      </c>
      <c r="W137" s="198"/>
      <c r="X137" s="274">
        <v>0</v>
      </c>
      <c r="Y137" s="274">
        <v>64.58283222481053</v>
      </c>
      <c r="Z137" s="274">
        <v>-64.58283222481053</v>
      </c>
    </row>
    <row r="138" spans="1:26" ht="10.5" customHeight="1">
      <c r="A138" s="274"/>
      <c r="B138" s="274"/>
      <c r="C138" s="274"/>
      <c r="D138" s="274"/>
      <c r="E138" s="274"/>
      <c r="F138" s="274" t="s">
        <v>115</v>
      </c>
      <c r="G138" s="274"/>
      <c r="H138" s="274">
        <v>0</v>
      </c>
      <c r="I138" s="274">
        <v>23.146040008142663</v>
      </c>
      <c r="J138" s="274">
        <v>-23.146040008142663</v>
      </c>
      <c r="K138" s="198"/>
      <c r="L138" s="274">
        <v>0</v>
      </c>
      <c r="M138" s="274">
        <v>0</v>
      </c>
      <c r="N138" s="274">
        <v>0</v>
      </c>
      <c r="P138" s="274">
        <v>0</v>
      </c>
      <c r="Q138" s="274">
        <v>37.19388368250865</v>
      </c>
      <c r="R138" s="274">
        <v>-37.19388368250865</v>
      </c>
      <c r="S138" s="198"/>
      <c r="T138" s="274">
        <v>0</v>
      </c>
      <c r="U138" s="274">
        <v>4.242908534159221</v>
      </c>
      <c r="V138" s="274">
        <v>-4.242908534159221</v>
      </c>
      <c r="W138" s="198"/>
      <c r="X138" s="274">
        <v>0</v>
      </c>
      <c r="Y138" s="274">
        <v>64.58283222481053</v>
      </c>
      <c r="Z138" s="274">
        <v>-64.58283222481053</v>
      </c>
    </row>
    <row r="139" spans="1:26" ht="10.5" customHeight="1">
      <c r="A139" s="274"/>
      <c r="B139" s="274"/>
      <c r="C139" s="274"/>
      <c r="D139" s="274"/>
      <c r="E139" s="274"/>
      <c r="F139" s="274" t="s">
        <v>130</v>
      </c>
      <c r="G139" s="274"/>
      <c r="H139" s="274">
        <v>0</v>
      </c>
      <c r="I139" s="274">
        <v>0</v>
      </c>
      <c r="J139" s="274">
        <v>0</v>
      </c>
      <c r="K139" s="198"/>
      <c r="L139" s="274">
        <v>0</v>
      </c>
      <c r="M139" s="274">
        <v>0</v>
      </c>
      <c r="N139" s="274">
        <v>0</v>
      </c>
      <c r="P139" s="274">
        <v>0</v>
      </c>
      <c r="Q139" s="274">
        <v>0</v>
      </c>
      <c r="R139" s="274">
        <v>0</v>
      </c>
      <c r="S139" s="198"/>
      <c r="T139" s="274">
        <v>0</v>
      </c>
      <c r="U139" s="274">
        <v>0</v>
      </c>
      <c r="V139" s="274">
        <v>0</v>
      </c>
      <c r="W139" s="198"/>
      <c r="X139" s="274">
        <v>0</v>
      </c>
      <c r="Y139" s="274">
        <v>0</v>
      </c>
      <c r="Z139" s="274">
        <v>0</v>
      </c>
    </row>
    <row r="140" spans="1:26" ht="10.5" customHeight="1">
      <c r="A140" s="274"/>
      <c r="B140" s="274"/>
      <c r="C140" s="274"/>
      <c r="D140" s="274"/>
      <c r="E140" s="274" t="s">
        <v>154</v>
      </c>
      <c r="F140" s="274"/>
      <c r="G140" s="274"/>
      <c r="H140" s="274">
        <v>918.9589589588204</v>
      </c>
      <c r="I140" s="274">
        <v>290.3409599033956</v>
      </c>
      <c r="J140" s="274">
        <v>628.6179990554248</v>
      </c>
      <c r="K140" s="198"/>
      <c r="L140" s="274">
        <v>764.1250209367206</v>
      </c>
      <c r="M140" s="274">
        <v>307.4740464335873</v>
      </c>
      <c r="N140" s="274">
        <v>456.6509745031333</v>
      </c>
      <c r="P140" s="274">
        <v>676.6329194790907</v>
      </c>
      <c r="Q140" s="274">
        <v>170.8366</v>
      </c>
      <c r="R140" s="274">
        <v>505.7963194790907</v>
      </c>
      <c r="S140" s="198"/>
      <c r="T140" s="274">
        <v>572.3393191564827</v>
      </c>
      <c r="U140" s="274">
        <v>349.51104922605117</v>
      </c>
      <c r="V140" s="274">
        <v>222.82826993043153</v>
      </c>
      <c r="W140" s="198"/>
      <c r="X140" s="274">
        <v>2932.0562185311146</v>
      </c>
      <c r="Y140" s="274">
        <v>1118.1626555630341</v>
      </c>
      <c r="Z140" s="274">
        <v>1813.8935629680805</v>
      </c>
    </row>
    <row r="141" spans="1:26" ht="10.5" customHeight="1">
      <c r="A141" s="274"/>
      <c r="B141" s="274"/>
      <c r="C141" s="274"/>
      <c r="D141" s="274"/>
      <c r="E141" s="274"/>
      <c r="F141" s="274" t="s">
        <v>126</v>
      </c>
      <c r="G141" s="274"/>
      <c r="H141" s="274">
        <v>552.7019999999999</v>
      </c>
      <c r="I141" s="274">
        <v>54.462999999999994</v>
      </c>
      <c r="J141" s="274">
        <v>498.2389999999999</v>
      </c>
      <c r="K141" s="198"/>
      <c r="L141" s="274">
        <v>5.076243791</v>
      </c>
      <c r="M141" s="274">
        <v>58.797</v>
      </c>
      <c r="N141" s="274">
        <v>-53.720756209</v>
      </c>
      <c r="P141" s="274">
        <v>9.981</v>
      </c>
      <c r="Q141" s="274">
        <v>39.836600000000004</v>
      </c>
      <c r="R141" s="274">
        <v>-29.855600000000003</v>
      </c>
      <c r="S141" s="198"/>
      <c r="T141" s="274">
        <v>65.443173423</v>
      </c>
      <c r="U141" s="274">
        <v>86.180289</v>
      </c>
      <c r="V141" s="274">
        <v>-20.737115576999997</v>
      </c>
      <c r="W141" s="198"/>
      <c r="X141" s="274">
        <v>633.2024172139999</v>
      </c>
      <c r="Y141" s="274">
        <v>239.27688899999998</v>
      </c>
      <c r="Z141" s="274">
        <v>393.9255282139999</v>
      </c>
    </row>
    <row r="142" spans="1:26" ht="10.5" customHeight="1">
      <c r="A142" s="274"/>
      <c r="B142" s="274"/>
      <c r="C142" s="274"/>
      <c r="D142" s="274"/>
      <c r="E142" s="274"/>
      <c r="F142" s="274" t="s">
        <v>140</v>
      </c>
      <c r="G142" s="274"/>
      <c r="H142" s="274">
        <v>366.2569589588206</v>
      </c>
      <c r="I142" s="274">
        <v>235.87795990339566</v>
      </c>
      <c r="J142" s="274">
        <v>130.3789990554249</v>
      </c>
      <c r="K142" s="198"/>
      <c r="L142" s="274">
        <v>759.0487771457206</v>
      </c>
      <c r="M142" s="274">
        <v>248.67704643358735</v>
      </c>
      <c r="N142" s="274">
        <v>510.3717307121332</v>
      </c>
      <c r="P142" s="274">
        <v>666.6519194790907</v>
      </c>
      <c r="Q142" s="274">
        <v>131</v>
      </c>
      <c r="R142" s="274">
        <v>535.6519194790907</v>
      </c>
      <c r="S142" s="198"/>
      <c r="T142" s="274">
        <v>506.89614573348274</v>
      </c>
      <c r="U142" s="274">
        <v>263.33076022605115</v>
      </c>
      <c r="V142" s="274">
        <v>243.56538550743159</v>
      </c>
      <c r="W142" s="198"/>
      <c r="X142" s="274">
        <v>2298.8538013171146</v>
      </c>
      <c r="Y142" s="274">
        <v>878.8857665630342</v>
      </c>
      <c r="Z142" s="274">
        <v>1419.9680347540805</v>
      </c>
    </row>
    <row r="143" spans="1:26" ht="10.5" customHeight="1">
      <c r="A143" s="274"/>
      <c r="B143" s="274"/>
      <c r="C143" s="274"/>
      <c r="D143" s="274"/>
      <c r="E143" s="274"/>
      <c r="F143" s="274"/>
      <c r="G143" s="274" t="s">
        <v>65</v>
      </c>
      <c r="H143" s="274">
        <v>21.2</v>
      </c>
      <c r="I143" s="274">
        <v>14.1</v>
      </c>
      <c r="J143" s="274">
        <v>7.1</v>
      </c>
      <c r="K143" s="198"/>
      <c r="L143" s="274">
        <v>240.2</v>
      </c>
      <c r="M143" s="274">
        <v>22.9</v>
      </c>
      <c r="N143" s="274">
        <v>217.3</v>
      </c>
      <c r="P143" s="274">
        <v>109.4</v>
      </c>
      <c r="Q143" s="274">
        <v>131</v>
      </c>
      <c r="R143" s="274">
        <v>-21.6</v>
      </c>
      <c r="S143" s="198"/>
      <c r="T143" s="274">
        <v>281.9</v>
      </c>
      <c r="U143" s="274">
        <v>238.6</v>
      </c>
      <c r="V143" s="274">
        <v>43.3</v>
      </c>
      <c r="W143" s="198"/>
      <c r="X143" s="274">
        <v>652.7</v>
      </c>
      <c r="Y143" s="274">
        <v>406.6</v>
      </c>
      <c r="Z143" s="274">
        <v>246.1</v>
      </c>
    </row>
    <row r="144" spans="1:26" ht="10.5" customHeight="1">
      <c r="A144" s="274"/>
      <c r="B144" s="274"/>
      <c r="C144" s="274"/>
      <c r="D144" s="274"/>
      <c r="E144" s="274"/>
      <c r="F144" s="274"/>
      <c r="G144" s="274" t="s">
        <v>66</v>
      </c>
      <c r="H144" s="274">
        <v>345.05695895882053</v>
      </c>
      <c r="I144" s="274">
        <v>221.77795990339564</v>
      </c>
      <c r="J144" s="274">
        <v>123.27899905542489</v>
      </c>
      <c r="K144" s="198"/>
      <c r="L144" s="274">
        <v>518.8487771457205</v>
      </c>
      <c r="M144" s="274">
        <v>225.77704643358737</v>
      </c>
      <c r="N144" s="274">
        <v>293.07173071213316</v>
      </c>
      <c r="P144" s="274">
        <v>557.2519194790907</v>
      </c>
      <c r="Q144" s="274">
        <v>0</v>
      </c>
      <c r="R144" s="274">
        <v>557.2519194790907</v>
      </c>
      <c r="S144" s="198"/>
      <c r="T144" s="274">
        <v>224.9961457334828</v>
      </c>
      <c r="U144" s="274">
        <v>24.730760226051157</v>
      </c>
      <c r="V144" s="274">
        <v>200.26538550743163</v>
      </c>
      <c r="W144" s="198"/>
      <c r="X144" s="274">
        <v>1646.1538013171146</v>
      </c>
      <c r="Y144" s="274">
        <v>472.28576656303414</v>
      </c>
      <c r="Z144" s="274">
        <v>1173.8680347540803</v>
      </c>
    </row>
    <row r="145" spans="1:26" ht="10.5" customHeight="1">
      <c r="A145" s="274"/>
      <c r="B145" s="274"/>
      <c r="C145" s="274"/>
      <c r="D145" s="279" t="s">
        <v>758</v>
      </c>
      <c r="E145" s="274"/>
      <c r="F145" s="274"/>
      <c r="G145" s="274"/>
      <c r="H145" s="274">
        <v>3100.1783800732787</v>
      </c>
      <c r="I145" s="274">
        <v>2428.0706987684694</v>
      </c>
      <c r="J145" s="274">
        <v>672.1076813048094</v>
      </c>
      <c r="K145" s="198"/>
      <c r="L145" s="274">
        <v>3970.9597058417703</v>
      </c>
      <c r="M145" s="274">
        <v>2359.4671090240367</v>
      </c>
      <c r="N145" s="274">
        <v>1611.4925968177336</v>
      </c>
      <c r="P145" s="274">
        <v>3217.2832972762153</v>
      </c>
      <c r="Q145" s="274">
        <v>3692.7355637742357</v>
      </c>
      <c r="R145" s="274">
        <v>-475.45226649802044</v>
      </c>
      <c r="S145" s="198"/>
      <c r="T145" s="274">
        <v>3761.935928342894</v>
      </c>
      <c r="U145" s="274">
        <v>3240.518269952091</v>
      </c>
      <c r="V145" s="274">
        <v>521.4176583908029</v>
      </c>
      <c r="W145" s="198"/>
      <c r="X145" s="274">
        <v>14050.357311534157</v>
      </c>
      <c r="Y145" s="274">
        <v>11720.791641518834</v>
      </c>
      <c r="Z145" s="274">
        <v>2329.565670015323</v>
      </c>
    </row>
    <row r="146" spans="1:26" ht="10.5" customHeight="1">
      <c r="A146" s="274"/>
      <c r="B146" s="274"/>
      <c r="C146" s="274"/>
      <c r="D146" s="274"/>
      <c r="E146" s="274" t="s">
        <v>81</v>
      </c>
      <c r="F146" s="274"/>
      <c r="G146" s="274"/>
      <c r="H146" s="274">
        <v>0</v>
      </c>
      <c r="I146" s="274">
        <v>0.161</v>
      </c>
      <c r="J146" s="274">
        <v>-0.161</v>
      </c>
      <c r="K146" s="198"/>
      <c r="L146" s="274">
        <v>0</v>
      </c>
      <c r="M146" s="274">
        <v>0</v>
      </c>
      <c r="N146" s="274">
        <v>0</v>
      </c>
      <c r="P146" s="274">
        <v>0</v>
      </c>
      <c r="Q146" s="274">
        <v>0.161</v>
      </c>
      <c r="R146" s="274">
        <v>-0.161</v>
      </c>
      <c r="S146" s="198"/>
      <c r="T146" s="274">
        <v>0</v>
      </c>
      <c r="U146" s="274">
        <v>0.12</v>
      </c>
      <c r="V146" s="274">
        <v>-0.12</v>
      </c>
      <c r="W146" s="198"/>
      <c r="X146" s="274">
        <v>0</v>
      </c>
      <c r="Y146" s="274">
        <v>0.442</v>
      </c>
      <c r="Z146" s="274">
        <v>-0.442</v>
      </c>
    </row>
    <row r="147" spans="1:26" ht="10.5" customHeight="1">
      <c r="A147" s="274"/>
      <c r="B147" s="274"/>
      <c r="C147" s="274"/>
      <c r="D147" s="274"/>
      <c r="E147" s="274"/>
      <c r="F147" s="274" t="s">
        <v>112</v>
      </c>
      <c r="G147" s="274"/>
      <c r="H147" s="274">
        <v>0</v>
      </c>
      <c r="I147" s="274">
        <v>0</v>
      </c>
      <c r="J147" s="274">
        <v>0</v>
      </c>
      <c r="K147" s="198"/>
      <c r="L147" s="274">
        <v>0</v>
      </c>
      <c r="M147" s="274">
        <v>0</v>
      </c>
      <c r="N147" s="274">
        <v>0</v>
      </c>
      <c r="P147" s="274">
        <v>0</v>
      </c>
      <c r="Q147" s="274">
        <v>0</v>
      </c>
      <c r="R147" s="274">
        <v>0</v>
      </c>
      <c r="S147" s="198"/>
      <c r="T147" s="274">
        <v>0</v>
      </c>
      <c r="U147" s="274">
        <v>0</v>
      </c>
      <c r="V147" s="274">
        <v>0</v>
      </c>
      <c r="W147" s="198"/>
      <c r="X147" s="274">
        <v>0</v>
      </c>
      <c r="Y147" s="274">
        <v>0</v>
      </c>
      <c r="Z147" s="274">
        <v>0</v>
      </c>
    </row>
    <row r="148" spans="1:26" ht="10.5" customHeight="1">
      <c r="A148" s="274"/>
      <c r="B148" s="274"/>
      <c r="C148" s="274"/>
      <c r="D148" s="274"/>
      <c r="E148" s="274"/>
      <c r="F148" s="274"/>
      <c r="G148" s="274" t="s">
        <v>67</v>
      </c>
      <c r="H148" s="274">
        <v>0</v>
      </c>
      <c r="I148" s="274">
        <v>0</v>
      </c>
      <c r="J148" s="274">
        <v>0</v>
      </c>
      <c r="K148" s="198"/>
      <c r="L148" s="274">
        <v>0</v>
      </c>
      <c r="M148" s="274">
        <v>0</v>
      </c>
      <c r="N148" s="274">
        <v>0</v>
      </c>
      <c r="P148" s="274">
        <v>0</v>
      </c>
      <c r="Q148" s="274">
        <v>0</v>
      </c>
      <c r="R148" s="274">
        <v>0</v>
      </c>
      <c r="S148" s="198"/>
      <c r="T148" s="274">
        <v>0</v>
      </c>
      <c r="U148" s="274">
        <v>0</v>
      </c>
      <c r="V148" s="274">
        <v>0</v>
      </c>
      <c r="W148" s="198"/>
      <c r="X148" s="274">
        <v>0</v>
      </c>
      <c r="Y148" s="274">
        <v>0</v>
      </c>
      <c r="Z148" s="274">
        <v>0</v>
      </c>
    </row>
    <row r="149" spans="1:26" ht="10.5" customHeight="1">
      <c r="A149" s="274"/>
      <c r="B149" s="274"/>
      <c r="C149" s="274"/>
      <c r="D149" s="274"/>
      <c r="E149" s="274"/>
      <c r="F149" s="274" t="s">
        <v>127</v>
      </c>
      <c r="G149" s="274"/>
      <c r="H149" s="274">
        <v>0</v>
      </c>
      <c r="I149" s="274">
        <v>0.161</v>
      </c>
      <c r="J149" s="274">
        <v>-0.161</v>
      </c>
      <c r="K149" s="198"/>
      <c r="L149" s="274">
        <v>0</v>
      </c>
      <c r="M149" s="274">
        <v>0</v>
      </c>
      <c r="N149" s="274">
        <v>0</v>
      </c>
      <c r="P149" s="274">
        <v>0</v>
      </c>
      <c r="Q149" s="274">
        <v>0.161</v>
      </c>
      <c r="R149" s="274">
        <v>-0.161</v>
      </c>
      <c r="S149" s="198"/>
      <c r="T149" s="274">
        <v>0</v>
      </c>
      <c r="U149" s="274">
        <v>0.12</v>
      </c>
      <c r="V149" s="274">
        <v>-0.12</v>
      </c>
      <c r="W149" s="198"/>
      <c r="X149" s="274">
        <v>0</v>
      </c>
      <c r="Y149" s="274">
        <v>0.442</v>
      </c>
      <c r="Z149" s="274">
        <v>-0.442</v>
      </c>
    </row>
    <row r="150" spans="1:26" ht="10.5" customHeight="1">
      <c r="A150" s="274"/>
      <c r="B150" s="274"/>
      <c r="C150" s="274"/>
      <c r="D150" s="274"/>
      <c r="E150" s="274"/>
      <c r="F150" s="274" t="s">
        <v>128</v>
      </c>
      <c r="G150" s="274"/>
      <c r="H150" s="274">
        <v>0</v>
      </c>
      <c r="I150" s="274">
        <v>0</v>
      </c>
      <c r="J150" s="274">
        <v>0</v>
      </c>
      <c r="K150" s="198"/>
      <c r="L150" s="274">
        <v>0</v>
      </c>
      <c r="M150" s="274">
        <v>0</v>
      </c>
      <c r="N150" s="274">
        <v>0</v>
      </c>
      <c r="P150" s="274">
        <v>0</v>
      </c>
      <c r="Q150" s="274">
        <v>0</v>
      </c>
      <c r="R150" s="274">
        <v>0</v>
      </c>
      <c r="S150" s="198"/>
      <c r="T150" s="274">
        <v>0</v>
      </c>
      <c r="U150" s="274">
        <v>0</v>
      </c>
      <c r="V150" s="274">
        <v>0</v>
      </c>
      <c r="W150" s="198"/>
      <c r="X150" s="274">
        <v>0</v>
      </c>
      <c r="Y150" s="274">
        <v>0</v>
      </c>
      <c r="Z150" s="274">
        <v>0</v>
      </c>
    </row>
    <row r="151" spans="1:26" ht="10.5" customHeight="1">
      <c r="A151" s="274"/>
      <c r="B151" s="274"/>
      <c r="C151" s="274"/>
      <c r="D151" s="274"/>
      <c r="E151" s="279" t="s">
        <v>533</v>
      </c>
      <c r="F151" s="274"/>
      <c r="G151" s="274"/>
      <c r="H151" s="274">
        <v>58.936797649339596</v>
      </c>
      <c r="I151" s="274">
        <v>26.359742656161878</v>
      </c>
      <c r="J151" s="274">
        <v>32.57705499317772</v>
      </c>
      <c r="K151" s="198"/>
      <c r="L151" s="274">
        <v>22.636</v>
      </c>
      <c r="M151" s="274">
        <v>42.86074339163184</v>
      </c>
      <c r="N151" s="274">
        <v>-20.224743391631844</v>
      </c>
      <c r="P151" s="274">
        <v>35.50948338828303</v>
      </c>
      <c r="Q151" s="274">
        <v>23.591287392787905</v>
      </c>
      <c r="R151" s="274">
        <v>11.918195995495125</v>
      </c>
      <c r="S151" s="198"/>
      <c r="T151" s="274">
        <v>44.44688000000001</v>
      </c>
      <c r="U151" s="274">
        <v>20.821897679783213</v>
      </c>
      <c r="V151" s="274">
        <v>23.624982320216795</v>
      </c>
      <c r="W151" s="198"/>
      <c r="X151" s="274">
        <v>161.52916103762263</v>
      </c>
      <c r="Y151" s="274">
        <v>113.63367112036482</v>
      </c>
      <c r="Z151" s="274">
        <v>47.895489917257805</v>
      </c>
    </row>
    <row r="152" spans="1:26" ht="10.5" customHeight="1">
      <c r="A152" s="274"/>
      <c r="B152" s="274"/>
      <c r="C152" s="274"/>
      <c r="D152" s="274"/>
      <c r="E152" s="274"/>
      <c r="F152" s="274" t="s">
        <v>113</v>
      </c>
      <c r="G152" s="274"/>
      <c r="H152" s="274">
        <v>58.936797649339596</v>
      </c>
      <c r="I152" s="274">
        <v>26.359742656161878</v>
      </c>
      <c r="J152" s="274">
        <v>32.57705499317772</v>
      </c>
      <c r="K152" s="198"/>
      <c r="L152" s="274">
        <v>22.636</v>
      </c>
      <c r="M152" s="274">
        <v>42.86074339163184</v>
      </c>
      <c r="N152" s="274">
        <v>-20.224743391631844</v>
      </c>
      <c r="P152" s="274">
        <v>35.50948338828303</v>
      </c>
      <c r="Q152" s="274">
        <v>23.591287392787905</v>
      </c>
      <c r="R152" s="274">
        <v>11.918195995495125</v>
      </c>
      <c r="S152" s="198"/>
      <c r="T152" s="274">
        <v>44.44688000000001</v>
      </c>
      <c r="U152" s="274">
        <v>20.821897679783213</v>
      </c>
      <c r="V152" s="274">
        <v>23.624982320216795</v>
      </c>
      <c r="W152" s="198"/>
      <c r="X152" s="274">
        <v>161.52916103762263</v>
      </c>
      <c r="Y152" s="274">
        <v>113.63367112036482</v>
      </c>
      <c r="Z152" s="274">
        <v>47.895489917257805</v>
      </c>
    </row>
    <row r="153" spans="1:26" ht="10.5" customHeight="1">
      <c r="A153" s="274"/>
      <c r="B153" s="274"/>
      <c r="C153" s="274"/>
      <c r="D153" s="274"/>
      <c r="E153" s="274"/>
      <c r="F153" s="274" t="s">
        <v>128</v>
      </c>
      <c r="G153" s="274"/>
      <c r="H153" s="274">
        <v>0</v>
      </c>
      <c r="I153" s="274">
        <v>0</v>
      </c>
      <c r="J153" s="274">
        <v>0</v>
      </c>
      <c r="K153" s="198"/>
      <c r="L153" s="274">
        <v>0</v>
      </c>
      <c r="M153" s="274">
        <v>0</v>
      </c>
      <c r="N153" s="274">
        <v>0</v>
      </c>
      <c r="P153" s="274">
        <v>0</v>
      </c>
      <c r="Q153" s="274">
        <v>0</v>
      </c>
      <c r="R153" s="274">
        <v>0</v>
      </c>
      <c r="S153" s="198"/>
      <c r="T153" s="274">
        <v>0</v>
      </c>
      <c r="U153" s="274">
        <v>0</v>
      </c>
      <c r="V153" s="274">
        <v>0</v>
      </c>
      <c r="W153" s="198"/>
      <c r="X153" s="274">
        <v>0</v>
      </c>
      <c r="Y153" s="274">
        <v>0</v>
      </c>
      <c r="Z153" s="274">
        <v>0</v>
      </c>
    </row>
    <row r="154" spans="1:26" ht="10.5" customHeight="1">
      <c r="A154" s="274"/>
      <c r="B154" s="274"/>
      <c r="C154" s="274"/>
      <c r="D154" s="274"/>
      <c r="E154" s="274" t="s">
        <v>153</v>
      </c>
      <c r="F154" s="274"/>
      <c r="G154" s="274"/>
      <c r="H154" s="274">
        <v>2360.6493076923075</v>
      </c>
      <c r="I154" s="274">
        <v>1610.1423076423075</v>
      </c>
      <c r="J154" s="274">
        <v>750.50700005</v>
      </c>
      <c r="K154" s="198"/>
      <c r="L154" s="274">
        <v>1336.1463071823077</v>
      </c>
      <c r="M154" s="274">
        <v>1579.212030632405</v>
      </c>
      <c r="N154" s="274">
        <v>-243.06572345009727</v>
      </c>
      <c r="P154" s="274">
        <v>1615.8694225596116</v>
      </c>
      <c r="Q154" s="274">
        <v>2914.559449371448</v>
      </c>
      <c r="R154" s="274">
        <v>-1298.6900268118363</v>
      </c>
      <c r="S154" s="198"/>
      <c r="T154" s="274">
        <v>2493.2109127023077</v>
      </c>
      <c r="U154" s="274">
        <v>1713.6188512723074</v>
      </c>
      <c r="V154" s="274">
        <v>779.5920614300003</v>
      </c>
      <c r="W154" s="198"/>
      <c r="X154" s="274">
        <v>7805.875950136534</v>
      </c>
      <c r="Y154" s="274">
        <v>7817.532638918468</v>
      </c>
      <c r="Z154" s="274">
        <v>-11.656688781934463</v>
      </c>
    </row>
    <row r="155" spans="1:26" ht="10.5" customHeight="1">
      <c r="A155" s="274"/>
      <c r="B155" s="274"/>
      <c r="C155" s="274"/>
      <c r="D155" s="274"/>
      <c r="E155" s="274"/>
      <c r="F155" s="274" t="s">
        <v>113</v>
      </c>
      <c r="G155" s="274"/>
      <c r="H155" s="274">
        <v>2359.207</v>
      </c>
      <c r="I155" s="274">
        <v>1174.261</v>
      </c>
      <c r="J155" s="274">
        <v>1184.946</v>
      </c>
      <c r="K155" s="198"/>
      <c r="L155" s="274">
        <v>923.626</v>
      </c>
      <c r="M155" s="274">
        <v>943.3616453100975</v>
      </c>
      <c r="N155" s="274">
        <v>-19.73564531009754</v>
      </c>
      <c r="P155" s="274">
        <v>1375.383316</v>
      </c>
      <c r="Q155" s="274">
        <v>2741.466180771836</v>
      </c>
      <c r="R155" s="274">
        <v>-1366.0828647718363</v>
      </c>
      <c r="S155" s="198"/>
      <c r="T155" s="274">
        <v>1251.77663782</v>
      </c>
      <c r="U155" s="274">
        <v>1709.7845239999997</v>
      </c>
      <c r="V155" s="274">
        <v>-458.0078861799998</v>
      </c>
      <c r="W155" s="198"/>
      <c r="X155" s="274">
        <v>5909.9929538199995</v>
      </c>
      <c r="Y155" s="274">
        <v>6568.8733500819335</v>
      </c>
      <c r="Z155" s="274">
        <v>-658.880396261934</v>
      </c>
    </row>
    <row r="156" spans="1:26" ht="10.5" customHeight="1">
      <c r="A156" s="274"/>
      <c r="B156" s="274"/>
      <c r="C156" s="274"/>
      <c r="D156" s="274"/>
      <c r="E156" s="274"/>
      <c r="F156" s="274" t="s">
        <v>128</v>
      </c>
      <c r="G156" s="274"/>
      <c r="H156" s="274">
        <v>1.4423076923076923</v>
      </c>
      <c r="I156" s="274">
        <v>435.88130764230766</v>
      </c>
      <c r="J156" s="274">
        <v>-434.43899995</v>
      </c>
      <c r="K156" s="198"/>
      <c r="L156" s="274">
        <v>412.52030718230765</v>
      </c>
      <c r="M156" s="274">
        <v>635.8503853223076</v>
      </c>
      <c r="N156" s="274">
        <v>-223.33007813999996</v>
      </c>
      <c r="P156" s="274">
        <v>240.48610655961164</v>
      </c>
      <c r="Q156" s="274">
        <v>173.09326859961166</v>
      </c>
      <c r="R156" s="274">
        <v>67.39283795999998</v>
      </c>
      <c r="S156" s="198"/>
      <c r="T156" s="274">
        <v>1241.4342748823076</v>
      </c>
      <c r="U156" s="274">
        <v>3.8343272723076924</v>
      </c>
      <c r="V156" s="274">
        <v>1237.5999476099998</v>
      </c>
      <c r="W156" s="198"/>
      <c r="X156" s="274">
        <v>1895.8829963165344</v>
      </c>
      <c r="Y156" s="274">
        <v>1248.6592888365349</v>
      </c>
      <c r="Z156" s="274">
        <v>647.2237074799996</v>
      </c>
    </row>
    <row r="157" spans="1:26" ht="12.75">
      <c r="A157" s="275"/>
      <c r="B157" s="275"/>
      <c r="C157" s="275"/>
      <c r="D157" s="275"/>
      <c r="E157" s="275"/>
      <c r="F157" s="275"/>
      <c r="G157" s="275"/>
      <c r="H157" s="275"/>
      <c r="I157" s="275"/>
      <c r="J157" s="275"/>
      <c r="K157" s="237"/>
      <c r="L157" s="275"/>
      <c r="M157" s="275"/>
      <c r="N157" s="275"/>
      <c r="O157" s="237"/>
      <c r="P157" s="275"/>
      <c r="Q157" s="275"/>
      <c r="R157" s="275"/>
      <c r="S157" s="237"/>
      <c r="T157" s="275"/>
      <c r="U157" s="275"/>
      <c r="V157" s="275"/>
      <c r="W157" s="237"/>
      <c r="X157" s="275"/>
      <c r="Y157" s="275"/>
      <c r="Z157" s="275"/>
    </row>
    <row r="158" spans="2:26" ht="12.75">
      <c r="B158" s="265"/>
      <c r="C158" s="265"/>
      <c r="D158" s="265"/>
      <c r="E158" s="265"/>
      <c r="F158" s="265"/>
      <c r="G158" s="265"/>
      <c r="H158" s="399" t="s">
        <v>649</v>
      </c>
      <c r="I158" s="399"/>
      <c r="J158" s="399"/>
      <c r="K158" s="399"/>
      <c r="L158" s="399"/>
      <c r="M158" s="399"/>
      <c r="N158" s="399"/>
      <c r="O158" s="399"/>
      <c r="P158" s="399"/>
      <c r="Q158" s="399"/>
      <c r="R158" s="399"/>
      <c r="S158" s="399"/>
      <c r="T158" s="399"/>
      <c r="U158" s="399"/>
      <c r="V158" s="399"/>
      <c r="W158" s="358"/>
      <c r="X158" s="358"/>
      <c r="Y158" s="358"/>
      <c r="Z158" s="358"/>
    </row>
    <row r="159" spans="2:26" ht="12.75">
      <c r="B159" s="265"/>
      <c r="C159" s="265"/>
      <c r="D159" s="265"/>
      <c r="E159" s="265"/>
      <c r="F159" s="265"/>
      <c r="G159" s="265"/>
      <c r="H159" s="400" t="s">
        <v>344</v>
      </c>
      <c r="I159" s="400"/>
      <c r="J159" s="400"/>
      <c r="L159" s="400" t="s">
        <v>345</v>
      </c>
      <c r="M159" s="400"/>
      <c r="N159" s="400"/>
      <c r="O159" s="276"/>
      <c r="P159" s="400" t="s">
        <v>346</v>
      </c>
      <c r="Q159" s="400"/>
      <c r="R159" s="400"/>
      <c r="S159" s="276"/>
      <c r="T159" s="400" t="s">
        <v>347</v>
      </c>
      <c r="U159" s="400"/>
      <c r="V159" s="400"/>
      <c r="X159" s="401" t="s">
        <v>641</v>
      </c>
      <c r="Y159" s="400"/>
      <c r="Z159" s="400"/>
    </row>
    <row r="160" spans="1:26" ht="12.75">
      <c r="A160" s="277"/>
      <c r="B160" s="277" t="s">
        <v>192</v>
      </c>
      <c r="C160" s="277"/>
      <c r="D160" s="277"/>
      <c r="E160" s="277"/>
      <c r="F160" s="277"/>
      <c r="G160" s="277"/>
      <c r="H160" s="278" t="s">
        <v>157</v>
      </c>
      <c r="I160" s="278" t="s">
        <v>158</v>
      </c>
      <c r="J160" s="278" t="s">
        <v>159</v>
      </c>
      <c r="K160" s="213"/>
      <c r="L160" s="278" t="s">
        <v>157</v>
      </c>
      <c r="M160" s="278" t="s">
        <v>158</v>
      </c>
      <c r="N160" s="278" t="s">
        <v>159</v>
      </c>
      <c r="O160" s="213"/>
      <c r="P160" s="278" t="s">
        <v>157</v>
      </c>
      <c r="Q160" s="278" t="s">
        <v>158</v>
      </c>
      <c r="R160" s="278" t="s">
        <v>159</v>
      </c>
      <c r="S160" s="213"/>
      <c r="T160" s="278" t="s">
        <v>157</v>
      </c>
      <c r="U160" s="278" t="s">
        <v>158</v>
      </c>
      <c r="V160" s="278" t="s">
        <v>159</v>
      </c>
      <c r="W160" s="213"/>
      <c r="X160" s="278" t="s">
        <v>157</v>
      </c>
      <c r="Y160" s="278" t="s">
        <v>158</v>
      </c>
      <c r="Z160" s="278" t="s">
        <v>159</v>
      </c>
    </row>
    <row r="161" spans="1:26" ht="4.5" customHeight="1">
      <c r="A161" s="275"/>
      <c r="B161" s="275"/>
      <c r="C161" s="275"/>
      <c r="D161" s="275"/>
      <c r="E161" s="275"/>
      <c r="F161" s="275"/>
      <c r="G161" s="275"/>
      <c r="H161" s="275"/>
      <c r="I161" s="275"/>
      <c r="J161" s="275"/>
      <c r="K161" s="237"/>
      <c r="L161" s="275"/>
      <c r="M161" s="275"/>
      <c r="N161" s="275"/>
      <c r="O161" s="237"/>
      <c r="P161" s="275"/>
      <c r="Q161" s="275"/>
      <c r="R161" s="275"/>
      <c r="S161" s="237"/>
      <c r="T161" s="275"/>
      <c r="U161" s="275"/>
      <c r="V161" s="275"/>
      <c r="W161" s="237"/>
      <c r="X161" s="275"/>
      <c r="Y161" s="275"/>
      <c r="Z161" s="275"/>
    </row>
    <row r="162" spans="1:26" ht="10.5" customHeight="1">
      <c r="A162" s="274"/>
      <c r="B162" s="274"/>
      <c r="C162" s="274"/>
      <c r="D162" s="274"/>
      <c r="E162" s="274" t="s">
        <v>154</v>
      </c>
      <c r="F162" s="274"/>
      <c r="G162" s="274"/>
      <c r="H162" s="274">
        <v>680.5922747316316</v>
      </c>
      <c r="I162" s="274">
        <v>791.40764847</v>
      </c>
      <c r="J162" s="274">
        <v>-110.81537373836841</v>
      </c>
      <c r="K162" s="198"/>
      <c r="L162" s="274">
        <v>2612.1773986594626</v>
      </c>
      <c r="M162" s="274">
        <v>737.3943350000001</v>
      </c>
      <c r="N162" s="274">
        <v>1874.7830636594626</v>
      </c>
      <c r="P162" s="274">
        <v>1565.9043913283208</v>
      </c>
      <c r="Q162" s="274">
        <v>754.4238270100002</v>
      </c>
      <c r="R162" s="274">
        <v>811.4805643183206</v>
      </c>
      <c r="S162" s="198"/>
      <c r="T162" s="274">
        <v>1224.278135640586</v>
      </c>
      <c r="U162" s="274">
        <v>1505.957521</v>
      </c>
      <c r="V162" s="274">
        <v>-281.679385359414</v>
      </c>
      <c r="W162" s="198"/>
      <c r="X162" s="274">
        <v>6082.952200360001</v>
      </c>
      <c r="Y162" s="274">
        <v>3789.1833314799997</v>
      </c>
      <c r="Z162" s="274">
        <v>2293.7688688800017</v>
      </c>
    </row>
    <row r="163" spans="1:26" ht="10.5" customHeight="1">
      <c r="A163" s="274"/>
      <c r="B163" s="274"/>
      <c r="C163" s="274"/>
      <c r="D163" s="274"/>
      <c r="E163" s="274"/>
      <c r="F163" s="274" t="s">
        <v>114</v>
      </c>
      <c r="G163" s="274"/>
      <c r="H163" s="274">
        <v>671.1158753616317</v>
      </c>
      <c r="I163" s="274">
        <v>654.267</v>
      </c>
      <c r="J163" s="274">
        <v>16.8488753616316</v>
      </c>
      <c r="K163" s="198"/>
      <c r="L163" s="274">
        <v>1885.3622908094621</v>
      </c>
      <c r="M163" s="274">
        <v>731.9769160000001</v>
      </c>
      <c r="N163" s="274">
        <v>1153.385374809462</v>
      </c>
      <c r="P163" s="274">
        <v>1562.3176616183207</v>
      </c>
      <c r="Q163" s="274">
        <v>700.1690669999999</v>
      </c>
      <c r="R163" s="274">
        <v>862.1485946183208</v>
      </c>
      <c r="S163" s="198"/>
      <c r="T163" s="274">
        <v>1186.6044282105859</v>
      </c>
      <c r="U163" s="274">
        <v>998.783896</v>
      </c>
      <c r="V163" s="274">
        <v>187.82053221058584</v>
      </c>
      <c r="W163" s="198"/>
      <c r="X163" s="274">
        <v>5305.400256000001</v>
      </c>
      <c r="Y163" s="274">
        <v>3085.1968789999996</v>
      </c>
      <c r="Z163" s="274">
        <v>2220.203377000001</v>
      </c>
    </row>
    <row r="164" spans="1:26" ht="10.5" customHeight="1">
      <c r="A164" s="274"/>
      <c r="B164" s="274"/>
      <c r="C164" s="274"/>
      <c r="D164" s="274"/>
      <c r="E164" s="274"/>
      <c r="F164" s="274"/>
      <c r="G164" s="274" t="s">
        <v>65</v>
      </c>
      <c r="H164" s="274">
        <v>103.24</v>
      </c>
      <c r="I164" s="274">
        <v>24.927</v>
      </c>
      <c r="J164" s="274">
        <v>78.31299999999999</v>
      </c>
      <c r="K164" s="198"/>
      <c r="L164" s="274">
        <v>75.805</v>
      </c>
      <c r="M164" s="274">
        <v>19.773000000000003</v>
      </c>
      <c r="N164" s="274">
        <v>56.032000000000004</v>
      </c>
      <c r="P164" s="274">
        <v>49.644</v>
      </c>
      <c r="Q164" s="274">
        <v>63.61</v>
      </c>
      <c r="R164" s="274">
        <v>-13.966000000000001</v>
      </c>
      <c r="S164" s="198"/>
      <c r="T164" s="274">
        <v>211.53199999999998</v>
      </c>
      <c r="U164" s="274">
        <v>348.093258</v>
      </c>
      <c r="V164" s="274">
        <v>-136.561258</v>
      </c>
      <c r="W164" s="198"/>
      <c r="X164" s="274">
        <v>440.221</v>
      </c>
      <c r="Y164" s="274">
        <v>456.403258</v>
      </c>
      <c r="Z164" s="274">
        <v>-16.18225799999999</v>
      </c>
    </row>
    <row r="165" spans="1:26" ht="10.5" customHeight="1">
      <c r="A165" s="274"/>
      <c r="B165" s="274"/>
      <c r="C165" s="274"/>
      <c r="D165" s="274"/>
      <c r="E165" s="274"/>
      <c r="F165" s="274"/>
      <c r="G165" s="274" t="s">
        <v>66</v>
      </c>
      <c r="H165" s="274">
        <v>567.8758753616316</v>
      </c>
      <c r="I165" s="274">
        <v>629.34</v>
      </c>
      <c r="J165" s="274">
        <v>-61.46412463836839</v>
      </c>
      <c r="K165" s="198"/>
      <c r="L165" s="274">
        <v>1809.557290809462</v>
      </c>
      <c r="M165" s="274">
        <v>712.203916</v>
      </c>
      <c r="N165" s="274">
        <v>1097.353374809462</v>
      </c>
      <c r="P165" s="274">
        <v>1512.6736616183207</v>
      </c>
      <c r="Q165" s="274">
        <v>636.5590669999999</v>
      </c>
      <c r="R165" s="274">
        <v>876.1145946183208</v>
      </c>
      <c r="S165" s="198"/>
      <c r="T165" s="274">
        <v>975.0724282105859</v>
      </c>
      <c r="U165" s="274">
        <v>650.690638</v>
      </c>
      <c r="V165" s="274">
        <v>324.3817902105859</v>
      </c>
      <c r="W165" s="198"/>
      <c r="X165" s="274">
        <v>4865.179256</v>
      </c>
      <c r="Y165" s="274">
        <v>2628.793621</v>
      </c>
      <c r="Z165" s="274">
        <v>2236.3856350000005</v>
      </c>
    </row>
    <row r="166" spans="1:26" ht="10.5" customHeight="1">
      <c r="A166" s="274"/>
      <c r="B166" s="274"/>
      <c r="C166" s="274"/>
      <c r="D166" s="274"/>
      <c r="E166" s="274"/>
      <c r="F166" s="274" t="s">
        <v>129</v>
      </c>
      <c r="G166" s="274"/>
      <c r="H166" s="274">
        <v>9.476399370000005</v>
      </c>
      <c r="I166" s="274">
        <v>137.14064846999997</v>
      </c>
      <c r="J166" s="274">
        <v>-127.66424909999996</v>
      </c>
      <c r="K166" s="198"/>
      <c r="L166" s="274">
        <v>726.8151078500002</v>
      </c>
      <c r="M166" s="274">
        <v>5.417419</v>
      </c>
      <c r="N166" s="274">
        <v>721.3976888500002</v>
      </c>
      <c r="P166" s="274">
        <v>3.5867297100000375</v>
      </c>
      <c r="Q166" s="274">
        <v>54.25476001000024</v>
      </c>
      <c r="R166" s="274">
        <v>-50.668030300000204</v>
      </c>
      <c r="S166" s="198"/>
      <c r="T166" s="274">
        <v>37.67370743000007</v>
      </c>
      <c r="U166" s="274">
        <v>507.173625</v>
      </c>
      <c r="V166" s="274">
        <v>-469.4999175699999</v>
      </c>
      <c r="W166" s="198"/>
      <c r="X166" s="274">
        <v>777.5519443600002</v>
      </c>
      <c r="Y166" s="274">
        <v>703.9864524800003</v>
      </c>
      <c r="Z166" s="274">
        <v>73.56549187999997</v>
      </c>
    </row>
    <row r="167" spans="1:26" ht="10.5" customHeight="1">
      <c r="A167" s="274"/>
      <c r="B167" s="274"/>
      <c r="C167" s="274"/>
      <c r="D167" s="274"/>
      <c r="E167" s="274"/>
      <c r="F167" s="274"/>
      <c r="G167" s="274" t="s">
        <v>65</v>
      </c>
      <c r="H167" s="274">
        <v>0</v>
      </c>
      <c r="I167" s="274">
        <v>0</v>
      </c>
      <c r="J167" s="274">
        <v>0</v>
      </c>
      <c r="K167" s="198"/>
      <c r="L167" s="274">
        <v>0</v>
      </c>
      <c r="M167" s="274">
        <v>0</v>
      </c>
      <c r="N167" s="274">
        <v>0</v>
      </c>
      <c r="P167" s="274">
        <v>0</v>
      </c>
      <c r="Q167" s="274">
        <v>0</v>
      </c>
      <c r="R167" s="274">
        <v>0</v>
      </c>
      <c r="S167" s="198"/>
      <c r="T167" s="274">
        <v>0</v>
      </c>
      <c r="U167" s="274">
        <v>0</v>
      </c>
      <c r="V167" s="274">
        <v>0</v>
      </c>
      <c r="W167" s="198"/>
      <c r="X167" s="274">
        <v>0</v>
      </c>
      <c r="Y167" s="274">
        <v>0</v>
      </c>
      <c r="Z167" s="274">
        <v>0</v>
      </c>
    </row>
    <row r="168" spans="1:26" ht="10.5" customHeight="1">
      <c r="A168" s="274"/>
      <c r="B168" s="274"/>
      <c r="C168" s="274"/>
      <c r="D168" s="274"/>
      <c r="E168" s="274"/>
      <c r="F168" s="274"/>
      <c r="G168" s="274" t="s">
        <v>66</v>
      </c>
      <c r="H168" s="274">
        <v>9.476399370000005</v>
      </c>
      <c r="I168" s="274">
        <v>137.14064846999997</v>
      </c>
      <c r="J168" s="274">
        <v>-127.66424909999996</v>
      </c>
      <c r="K168" s="198"/>
      <c r="L168" s="274">
        <v>726.8151078500002</v>
      </c>
      <c r="M168" s="274">
        <v>5.417419</v>
      </c>
      <c r="N168" s="274">
        <v>721.3976888500002</v>
      </c>
      <c r="P168" s="274">
        <v>3.5867297100000375</v>
      </c>
      <c r="Q168" s="274">
        <v>54.25476001000024</v>
      </c>
      <c r="R168" s="274">
        <v>-50.668030300000204</v>
      </c>
      <c r="S168" s="198"/>
      <c r="T168" s="274">
        <v>37.67370743000007</v>
      </c>
      <c r="U168" s="274">
        <v>507.173625</v>
      </c>
      <c r="V168" s="274">
        <v>-469.4999175699999</v>
      </c>
      <c r="W168" s="198"/>
      <c r="X168" s="274">
        <v>777.5519443600002</v>
      </c>
      <c r="Y168" s="274">
        <v>703.9864524800003</v>
      </c>
      <c r="Z168" s="274">
        <v>73.56549187999997</v>
      </c>
    </row>
    <row r="169" spans="1:26" ht="10.5" customHeight="1">
      <c r="A169" s="274"/>
      <c r="B169" s="274"/>
      <c r="C169" s="274"/>
      <c r="D169" s="274" t="s">
        <v>685</v>
      </c>
      <c r="E169" s="274"/>
      <c r="F169" s="274"/>
      <c r="G169" s="274"/>
      <c r="H169" s="274">
        <v>33.71608505461915</v>
      </c>
      <c r="I169" s="274">
        <v>3.734802507717518</v>
      </c>
      <c r="J169" s="274">
        <v>29.98128254690163</v>
      </c>
      <c r="K169" s="198"/>
      <c r="L169" s="274">
        <v>148.31134439716953</v>
      </c>
      <c r="M169" s="274">
        <v>5.427946525295667</v>
      </c>
      <c r="N169" s="274">
        <v>142.88339787187385</v>
      </c>
      <c r="P169" s="274">
        <v>3.077993166634954</v>
      </c>
      <c r="Q169" s="274">
        <v>153.2274012438215</v>
      </c>
      <c r="R169" s="274">
        <v>-150.14940807718654</v>
      </c>
      <c r="S169" s="198"/>
      <c r="T169" s="274">
        <v>1.273756828559243</v>
      </c>
      <c r="U169" s="274">
        <v>5.753976740512861</v>
      </c>
      <c r="V169" s="274">
        <v>-4.4802199119536175</v>
      </c>
      <c r="W169" s="198"/>
      <c r="X169" s="274">
        <v>186.37917944698287</v>
      </c>
      <c r="Y169" s="274">
        <v>168.14412701734753</v>
      </c>
      <c r="Z169" s="274">
        <v>18.235052429635346</v>
      </c>
    </row>
    <row r="170" spans="1:26" ht="10.5" customHeight="1">
      <c r="A170" s="274"/>
      <c r="B170" s="274"/>
      <c r="C170" s="274"/>
      <c r="D170" s="274"/>
      <c r="E170" s="274" t="s">
        <v>81</v>
      </c>
      <c r="F170" s="274"/>
      <c r="G170" s="274"/>
      <c r="H170" s="274">
        <v>0</v>
      </c>
      <c r="I170" s="274">
        <v>0</v>
      </c>
      <c r="J170" s="274">
        <v>0</v>
      </c>
      <c r="K170" s="198"/>
      <c r="L170" s="274">
        <v>0</v>
      </c>
      <c r="M170" s="274">
        <v>0</v>
      </c>
      <c r="N170" s="274">
        <v>0</v>
      </c>
      <c r="P170" s="274">
        <v>0</v>
      </c>
      <c r="Q170" s="274">
        <v>4.227960500000001</v>
      </c>
      <c r="R170" s="274">
        <v>-4.227960500000001</v>
      </c>
      <c r="S170" s="198"/>
      <c r="T170" s="274">
        <v>0</v>
      </c>
      <c r="U170" s="274">
        <v>4.227960500000001</v>
      </c>
      <c r="V170" s="274">
        <v>-4.227960500000001</v>
      </c>
      <c r="W170" s="198"/>
      <c r="X170" s="274">
        <v>0</v>
      </c>
      <c r="Y170" s="274">
        <v>8.455921000000002</v>
      </c>
      <c r="Z170" s="274">
        <v>-8.455921000000002</v>
      </c>
    </row>
    <row r="171" spans="1:26" ht="10.5" customHeight="1">
      <c r="A171" s="274"/>
      <c r="B171" s="274"/>
      <c r="C171" s="274"/>
      <c r="D171" s="274"/>
      <c r="E171" s="274" t="s">
        <v>153</v>
      </c>
      <c r="F171" s="274"/>
      <c r="G171" s="274"/>
      <c r="H171" s="274">
        <v>33.71608505461915</v>
      </c>
      <c r="I171" s="274">
        <v>3.734802507717518</v>
      </c>
      <c r="J171" s="274">
        <v>29.98128254690163</v>
      </c>
      <c r="K171" s="198"/>
      <c r="L171" s="274">
        <v>148.31134439716953</v>
      </c>
      <c r="M171" s="274">
        <v>5.427946525295667</v>
      </c>
      <c r="N171" s="274">
        <v>142.88339787187385</v>
      </c>
      <c r="P171" s="274">
        <v>3.077993166634954</v>
      </c>
      <c r="Q171" s="274">
        <v>148.9994407438215</v>
      </c>
      <c r="R171" s="274">
        <v>-145.92144757718654</v>
      </c>
      <c r="S171" s="198"/>
      <c r="T171" s="274">
        <v>1.273756828559243</v>
      </c>
      <c r="U171" s="274">
        <v>1.5260162405128597</v>
      </c>
      <c r="V171" s="274">
        <v>-0.25225941195361656</v>
      </c>
      <c r="W171" s="198"/>
      <c r="X171" s="274">
        <v>186.37917944698287</v>
      </c>
      <c r="Y171" s="274">
        <v>159.68820601734754</v>
      </c>
      <c r="Z171" s="274">
        <v>26.690973429635335</v>
      </c>
    </row>
    <row r="172" spans="1:26" ht="10.5" customHeight="1">
      <c r="A172" s="274"/>
      <c r="B172" s="274"/>
      <c r="C172" s="274"/>
      <c r="D172" s="274" t="s">
        <v>144</v>
      </c>
      <c r="E172" s="274"/>
      <c r="F172" s="274"/>
      <c r="G172" s="274"/>
      <c r="H172" s="274">
        <v>6.6</v>
      </c>
      <c r="I172" s="274">
        <v>8.4</v>
      </c>
      <c r="J172" s="274">
        <v>-1.8</v>
      </c>
      <c r="K172" s="198"/>
      <c r="L172" s="274">
        <v>5</v>
      </c>
      <c r="M172" s="274">
        <v>14.4</v>
      </c>
      <c r="N172" s="274">
        <v>-9.4</v>
      </c>
      <c r="P172" s="274">
        <v>8.8</v>
      </c>
      <c r="Q172" s="274">
        <v>11.5</v>
      </c>
      <c r="R172" s="274">
        <v>-2.7</v>
      </c>
      <c r="S172" s="198"/>
      <c r="T172" s="274">
        <v>11</v>
      </c>
      <c r="U172" s="274">
        <v>0</v>
      </c>
      <c r="V172" s="274">
        <v>11</v>
      </c>
      <c r="W172" s="198"/>
      <c r="X172" s="274">
        <v>31.4</v>
      </c>
      <c r="Y172" s="274">
        <v>34.3</v>
      </c>
      <c r="Z172" s="274">
        <v>-2.9</v>
      </c>
    </row>
    <row r="173" spans="1:26" ht="10.5" customHeight="1">
      <c r="A173" s="274"/>
      <c r="B173" s="274"/>
      <c r="C173" s="274"/>
      <c r="D173" s="274"/>
      <c r="E173" s="274" t="s">
        <v>81</v>
      </c>
      <c r="F173" s="274"/>
      <c r="G173" s="274"/>
      <c r="H173" s="274">
        <v>6.6</v>
      </c>
      <c r="I173" s="274">
        <v>8.4</v>
      </c>
      <c r="J173" s="274">
        <v>-1.8</v>
      </c>
      <c r="K173" s="198"/>
      <c r="L173" s="274">
        <v>5</v>
      </c>
      <c r="M173" s="274">
        <v>14.4</v>
      </c>
      <c r="N173" s="274">
        <v>-9.4</v>
      </c>
      <c r="P173" s="274">
        <v>8.8</v>
      </c>
      <c r="Q173" s="274">
        <v>11.5</v>
      </c>
      <c r="R173" s="274">
        <v>-2.7</v>
      </c>
      <c r="S173" s="198"/>
      <c r="T173" s="274">
        <v>11</v>
      </c>
      <c r="U173" s="274">
        <v>0</v>
      </c>
      <c r="V173" s="274">
        <v>11</v>
      </c>
      <c r="W173" s="198"/>
      <c r="X173" s="274">
        <v>31.4</v>
      </c>
      <c r="Y173" s="274">
        <v>34.3</v>
      </c>
      <c r="Z173" s="274">
        <v>-2.9</v>
      </c>
    </row>
    <row r="174" spans="1:26" ht="10.5" customHeight="1">
      <c r="A174" s="274"/>
      <c r="B174" s="274"/>
      <c r="C174" s="274"/>
      <c r="D174" s="274"/>
      <c r="E174" s="274"/>
      <c r="F174" s="274" t="s">
        <v>113</v>
      </c>
      <c r="G174" s="274"/>
      <c r="H174" s="274">
        <v>0</v>
      </c>
      <c r="I174" s="274">
        <v>0</v>
      </c>
      <c r="J174" s="274">
        <v>0</v>
      </c>
      <c r="K174" s="198"/>
      <c r="L174" s="274">
        <v>0</v>
      </c>
      <c r="M174" s="274">
        <v>0</v>
      </c>
      <c r="N174" s="274">
        <v>0</v>
      </c>
      <c r="P174" s="274">
        <v>0</v>
      </c>
      <c r="Q174" s="274">
        <v>0</v>
      </c>
      <c r="R174" s="274">
        <v>0</v>
      </c>
      <c r="S174" s="198"/>
      <c r="T174" s="274">
        <v>0</v>
      </c>
      <c r="U174" s="274">
        <v>0</v>
      </c>
      <c r="V174" s="274">
        <v>0</v>
      </c>
      <c r="W174" s="198"/>
      <c r="X174" s="274">
        <v>0</v>
      </c>
      <c r="Y174" s="274">
        <v>0</v>
      </c>
      <c r="Z174" s="274">
        <v>0</v>
      </c>
    </row>
    <row r="175" spans="1:26" ht="10.5" customHeight="1">
      <c r="A175" s="274"/>
      <c r="B175" s="274"/>
      <c r="C175" s="274"/>
      <c r="D175" s="274"/>
      <c r="E175" s="274"/>
      <c r="F175" s="274" t="s">
        <v>128</v>
      </c>
      <c r="G175" s="274"/>
      <c r="H175" s="274">
        <v>6.6</v>
      </c>
      <c r="I175" s="274">
        <v>8.4</v>
      </c>
      <c r="J175" s="274">
        <v>-1.8</v>
      </c>
      <c r="K175" s="198"/>
      <c r="L175" s="274">
        <v>5</v>
      </c>
      <c r="M175" s="274">
        <v>14.4</v>
      </c>
      <c r="N175" s="274">
        <v>-9.4</v>
      </c>
      <c r="P175" s="274">
        <v>8.8</v>
      </c>
      <c r="Q175" s="274">
        <v>11.5</v>
      </c>
      <c r="R175" s="274">
        <v>-2.7</v>
      </c>
      <c r="S175" s="198"/>
      <c r="T175" s="274">
        <v>11</v>
      </c>
      <c r="U175" s="274">
        <v>0</v>
      </c>
      <c r="V175" s="274">
        <v>11</v>
      </c>
      <c r="W175" s="198"/>
      <c r="X175" s="274">
        <v>31.4</v>
      </c>
      <c r="Y175" s="274">
        <v>34.3</v>
      </c>
      <c r="Z175" s="274">
        <v>-2.9</v>
      </c>
    </row>
    <row r="176" spans="1:26" ht="10.5" customHeight="1">
      <c r="A176" s="274"/>
      <c r="B176" s="274"/>
      <c r="C176" s="274"/>
      <c r="D176" s="274"/>
      <c r="E176" s="279" t="s">
        <v>533</v>
      </c>
      <c r="F176" s="274"/>
      <c r="G176" s="274"/>
      <c r="H176" s="274">
        <v>0</v>
      </c>
      <c r="I176" s="274">
        <v>0</v>
      </c>
      <c r="J176" s="274">
        <v>0</v>
      </c>
      <c r="K176" s="198"/>
      <c r="L176" s="274">
        <v>0</v>
      </c>
      <c r="M176" s="274">
        <v>0</v>
      </c>
      <c r="N176" s="274">
        <v>0</v>
      </c>
      <c r="P176" s="274">
        <v>0</v>
      </c>
      <c r="Q176" s="274">
        <v>0</v>
      </c>
      <c r="R176" s="274">
        <v>0</v>
      </c>
      <c r="S176" s="198"/>
      <c r="T176" s="274">
        <v>0</v>
      </c>
      <c r="U176" s="274">
        <v>0</v>
      </c>
      <c r="V176" s="274">
        <v>0</v>
      </c>
      <c r="W176" s="198"/>
      <c r="X176" s="274">
        <v>0</v>
      </c>
      <c r="Y176" s="274">
        <v>0</v>
      </c>
      <c r="Z176" s="274">
        <v>0</v>
      </c>
    </row>
    <row r="177" spans="1:26" ht="10.5" customHeight="1">
      <c r="A177" s="274"/>
      <c r="B177" s="274"/>
      <c r="C177" s="274"/>
      <c r="D177" s="274"/>
      <c r="E177" s="274"/>
      <c r="F177" s="274" t="s">
        <v>113</v>
      </c>
      <c r="G177" s="274"/>
      <c r="H177" s="274">
        <v>0</v>
      </c>
      <c r="I177" s="274">
        <v>0</v>
      </c>
      <c r="J177" s="274">
        <v>0</v>
      </c>
      <c r="K177" s="198"/>
      <c r="L177" s="274">
        <v>0</v>
      </c>
      <c r="M177" s="274">
        <v>0</v>
      </c>
      <c r="N177" s="274">
        <v>0</v>
      </c>
      <c r="P177" s="274">
        <v>0</v>
      </c>
      <c r="Q177" s="274">
        <v>0</v>
      </c>
      <c r="R177" s="274">
        <v>0</v>
      </c>
      <c r="S177" s="198"/>
      <c r="T177" s="274">
        <v>0</v>
      </c>
      <c r="U177" s="274">
        <v>0</v>
      </c>
      <c r="V177" s="274">
        <v>0</v>
      </c>
      <c r="W177" s="198"/>
      <c r="X177" s="274">
        <v>0</v>
      </c>
      <c r="Y177" s="274">
        <v>0</v>
      </c>
      <c r="Z177" s="274">
        <v>0</v>
      </c>
    </row>
    <row r="178" spans="1:26" ht="10.5" customHeight="1">
      <c r="A178" s="274"/>
      <c r="B178" s="274"/>
      <c r="C178" s="274"/>
      <c r="D178" s="274"/>
      <c r="E178" s="274"/>
      <c r="F178" s="274" t="s">
        <v>128</v>
      </c>
      <c r="G178" s="274"/>
      <c r="H178" s="274">
        <v>0</v>
      </c>
      <c r="I178" s="274">
        <v>0</v>
      </c>
      <c r="J178" s="274">
        <v>0</v>
      </c>
      <c r="K178" s="198"/>
      <c r="L178" s="274">
        <v>0</v>
      </c>
      <c r="M178" s="274">
        <v>0</v>
      </c>
      <c r="N178" s="274">
        <v>0</v>
      </c>
      <c r="P178" s="274">
        <v>0</v>
      </c>
      <c r="Q178" s="274">
        <v>0</v>
      </c>
      <c r="R178" s="274">
        <v>0</v>
      </c>
      <c r="S178" s="198"/>
      <c r="T178" s="274">
        <v>0</v>
      </c>
      <c r="U178" s="274">
        <v>0</v>
      </c>
      <c r="V178" s="274">
        <v>0</v>
      </c>
      <c r="W178" s="198"/>
      <c r="X178" s="274">
        <v>0</v>
      </c>
      <c r="Y178" s="274">
        <v>0</v>
      </c>
      <c r="Z178" s="274">
        <v>0</v>
      </c>
    </row>
    <row r="179" spans="1:26" ht="10.5" customHeight="1">
      <c r="A179" s="274"/>
      <c r="B179" s="274"/>
      <c r="C179" s="274"/>
      <c r="D179" s="274"/>
      <c r="E179" s="274" t="s">
        <v>153</v>
      </c>
      <c r="F179" s="274"/>
      <c r="G179" s="274"/>
      <c r="H179" s="274">
        <v>0</v>
      </c>
      <c r="I179" s="274">
        <v>0</v>
      </c>
      <c r="J179" s="274">
        <v>0</v>
      </c>
      <c r="K179" s="198"/>
      <c r="L179" s="274">
        <v>0</v>
      </c>
      <c r="M179" s="274">
        <v>0</v>
      </c>
      <c r="N179" s="274">
        <v>0</v>
      </c>
      <c r="P179" s="274">
        <v>0</v>
      </c>
      <c r="Q179" s="274">
        <v>0</v>
      </c>
      <c r="R179" s="274">
        <v>0</v>
      </c>
      <c r="S179" s="198"/>
      <c r="T179" s="274">
        <v>0</v>
      </c>
      <c r="U179" s="274">
        <v>0</v>
      </c>
      <c r="V179" s="274">
        <v>0</v>
      </c>
      <c r="W179" s="198"/>
      <c r="X179" s="274">
        <v>0</v>
      </c>
      <c r="Y179" s="274">
        <v>0</v>
      </c>
      <c r="Z179" s="274">
        <v>0</v>
      </c>
    </row>
    <row r="180" spans="1:26" ht="10.5" customHeight="1">
      <c r="A180" s="274"/>
      <c r="B180" s="274"/>
      <c r="C180" s="274"/>
      <c r="D180" s="274"/>
      <c r="E180" s="274"/>
      <c r="F180" s="274" t="s">
        <v>113</v>
      </c>
      <c r="G180" s="274"/>
      <c r="H180" s="274">
        <v>0</v>
      </c>
      <c r="I180" s="274">
        <v>0</v>
      </c>
      <c r="J180" s="274">
        <v>0</v>
      </c>
      <c r="K180" s="198"/>
      <c r="L180" s="274">
        <v>0</v>
      </c>
      <c r="M180" s="274">
        <v>0</v>
      </c>
      <c r="N180" s="274">
        <v>0</v>
      </c>
      <c r="P180" s="274">
        <v>0</v>
      </c>
      <c r="Q180" s="274">
        <v>0</v>
      </c>
      <c r="R180" s="274">
        <v>0</v>
      </c>
      <c r="S180" s="198"/>
      <c r="T180" s="274">
        <v>0</v>
      </c>
      <c r="U180" s="274">
        <v>0</v>
      </c>
      <c r="V180" s="274">
        <v>0</v>
      </c>
      <c r="W180" s="198"/>
      <c r="X180" s="274">
        <v>0</v>
      </c>
      <c r="Y180" s="274">
        <v>0</v>
      </c>
      <c r="Z180" s="274">
        <v>0</v>
      </c>
    </row>
    <row r="181" spans="1:26" ht="10.5" customHeight="1">
      <c r="A181" s="274"/>
      <c r="B181" s="274"/>
      <c r="C181" s="274"/>
      <c r="D181" s="274"/>
      <c r="E181" s="274"/>
      <c r="F181" s="274" t="s">
        <v>128</v>
      </c>
      <c r="G181" s="274"/>
      <c r="H181" s="274">
        <v>0</v>
      </c>
      <c r="I181" s="274">
        <v>0</v>
      </c>
      <c r="J181" s="274">
        <v>0</v>
      </c>
      <c r="K181" s="198"/>
      <c r="L181" s="274">
        <v>0</v>
      </c>
      <c r="M181" s="274">
        <v>0</v>
      </c>
      <c r="N181" s="274">
        <v>0</v>
      </c>
      <c r="P181" s="274">
        <v>0</v>
      </c>
      <c r="Q181" s="274">
        <v>0</v>
      </c>
      <c r="R181" s="274">
        <v>0</v>
      </c>
      <c r="S181" s="198"/>
      <c r="T181" s="274">
        <v>0</v>
      </c>
      <c r="U181" s="274">
        <v>0</v>
      </c>
      <c r="V181" s="274">
        <v>0</v>
      </c>
      <c r="W181" s="198"/>
      <c r="X181" s="274">
        <v>0</v>
      </c>
      <c r="Y181" s="274">
        <v>0</v>
      </c>
      <c r="Z181" s="274">
        <v>0</v>
      </c>
    </row>
    <row r="182" spans="1:26" ht="10.5" customHeight="1">
      <c r="A182" s="274"/>
      <c r="B182" s="274"/>
      <c r="C182" s="274"/>
      <c r="D182" s="274"/>
      <c r="E182" s="274" t="s">
        <v>154</v>
      </c>
      <c r="F182" s="274"/>
      <c r="G182" s="274"/>
      <c r="H182" s="274">
        <v>0</v>
      </c>
      <c r="I182" s="274">
        <v>0</v>
      </c>
      <c r="J182" s="274">
        <v>0</v>
      </c>
      <c r="K182" s="198"/>
      <c r="L182" s="274">
        <v>0</v>
      </c>
      <c r="M182" s="274">
        <v>0</v>
      </c>
      <c r="N182" s="274">
        <v>0</v>
      </c>
      <c r="P182" s="274">
        <v>0</v>
      </c>
      <c r="Q182" s="274">
        <v>0</v>
      </c>
      <c r="R182" s="274">
        <v>0</v>
      </c>
      <c r="S182" s="198"/>
      <c r="T182" s="274">
        <v>0</v>
      </c>
      <c r="U182" s="274">
        <v>0</v>
      </c>
      <c r="V182" s="274">
        <v>0</v>
      </c>
      <c r="W182" s="198"/>
      <c r="X182" s="274">
        <v>0</v>
      </c>
      <c r="Y182" s="274">
        <v>0</v>
      </c>
      <c r="Z182" s="274">
        <v>0</v>
      </c>
    </row>
    <row r="183" spans="1:26" ht="10.5" customHeight="1">
      <c r="A183" s="274"/>
      <c r="B183" s="274"/>
      <c r="C183" s="274"/>
      <c r="D183" s="274"/>
      <c r="E183" s="274"/>
      <c r="F183" s="274" t="s">
        <v>115</v>
      </c>
      <c r="G183" s="274"/>
      <c r="H183" s="274">
        <v>0</v>
      </c>
      <c r="I183" s="274">
        <v>0</v>
      </c>
      <c r="J183" s="274">
        <v>0</v>
      </c>
      <c r="K183" s="198"/>
      <c r="L183" s="274">
        <v>0</v>
      </c>
      <c r="M183" s="274">
        <v>0</v>
      </c>
      <c r="N183" s="274">
        <v>0</v>
      </c>
      <c r="P183" s="274">
        <v>0</v>
      </c>
      <c r="Q183" s="274">
        <v>0</v>
      </c>
      <c r="R183" s="274">
        <v>0</v>
      </c>
      <c r="S183" s="198"/>
      <c r="T183" s="274">
        <v>0</v>
      </c>
      <c r="U183" s="274">
        <v>0</v>
      </c>
      <c r="V183" s="274">
        <v>0</v>
      </c>
      <c r="W183" s="198"/>
      <c r="X183" s="274">
        <v>0</v>
      </c>
      <c r="Y183" s="274">
        <v>0</v>
      </c>
      <c r="Z183" s="274">
        <v>0</v>
      </c>
    </row>
    <row r="184" spans="1:26" ht="10.5" customHeight="1">
      <c r="A184" s="274"/>
      <c r="B184" s="274"/>
      <c r="C184" s="274"/>
      <c r="D184" s="274"/>
      <c r="E184" s="274"/>
      <c r="F184" s="274" t="s">
        <v>130</v>
      </c>
      <c r="G184" s="274"/>
      <c r="H184" s="274">
        <v>0</v>
      </c>
      <c r="I184" s="274">
        <v>0</v>
      </c>
      <c r="J184" s="274">
        <v>0</v>
      </c>
      <c r="K184" s="198"/>
      <c r="L184" s="274">
        <v>0</v>
      </c>
      <c r="M184" s="274">
        <v>0</v>
      </c>
      <c r="N184" s="274">
        <v>0</v>
      </c>
      <c r="P184" s="274">
        <v>0</v>
      </c>
      <c r="Q184" s="274">
        <v>0</v>
      </c>
      <c r="R184" s="274">
        <v>0</v>
      </c>
      <c r="S184" s="198"/>
      <c r="T184" s="274">
        <v>0</v>
      </c>
      <c r="U184" s="274">
        <v>0</v>
      </c>
      <c r="V184" s="274">
        <v>0</v>
      </c>
      <c r="W184" s="198"/>
      <c r="X184" s="274">
        <v>0</v>
      </c>
      <c r="Y184" s="274">
        <v>0</v>
      </c>
      <c r="Z184" s="274">
        <v>0</v>
      </c>
    </row>
    <row r="185" spans="1:26" ht="10.5" customHeight="1">
      <c r="A185" s="274"/>
      <c r="B185" s="274"/>
      <c r="C185" s="274"/>
      <c r="D185" s="274"/>
      <c r="E185" s="274" t="s">
        <v>643</v>
      </c>
      <c r="F185" s="274"/>
      <c r="G185" s="274"/>
      <c r="H185" s="274">
        <v>0</v>
      </c>
      <c r="I185" s="274">
        <v>0</v>
      </c>
      <c r="J185" s="274">
        <v>0</v>
      </c>
      <c r="K185" s="198"/>
      <c r="L185" s="274">
        <v>0</v>
      </c>
      <c r="M185" s="274">
        <v>0</v>
      </c>
      <c r="N185" s="274">
        <v>0</v>
      </c>
      <c r="P185" s="274">
        <v>0</v>
      </c>
      <c r="Q185" s="274">
        <v>0</v>
      </c>
      <c r="R185" s="274">
        <v>0</v>
      </c>
      <c r="S185" s="198"/>
      <c r="T185" s="274">
        <v>0</v>
      </c>
      <c r="U185" s="274">
        <v>0</v>
      </c>
      <c r="V185" s="274">
        <v>0</v>
      </c>
      <c r="W185" s="198"/>
      <c r="X185" s="274">
        <v>0</v>
      </c>
      <c r="Y185" s="274">
        <v>0</v>
      </c>
      <c r="Z185" s="274">
        <v>0</v>
      </c>
    </row>
    <row r="186" spans="1:26" ht="4.5" customHeight="1">
      <c r="A186" s="274"/>
      <c r="B186" s="274"/>
      <c r="C186" s="274"/>
      <c r="D186" s="274"/>
      <c r="E186" s="274"/>
      <c r="F186" s="274"/>
      <c r="G186" s="272"/>
      <c r="H186" s="274"/>
      <c r="I186" s="274"/>
      <c r="J186" s="274"/>
      <c r="K186" s="198"/>
      <c r="L186" s="274"/>
      <c r="M186" s="274"/>
      <c r="N186" s="274"/>
      <c r="P186" s="274"/>
      <c r="Q186" s="274"/>
      <c r="R186" s="274"/>
      <c r="S186" s="198"/>
      <c r="T186" s="274"/>
      <c r="U186" s="274"/>
      <c r="V186" s="274"/>
      <c r="W186" s="198"/>
      <c r="X186" s="274"/>
      <c r="Y186" s="274"/>
      <c r="Z186" s="274"/>
    </row>
    <row r="187" spans="1:26" s="280" customFormat="1" ht="10.5" customHeight="1">
      <c r="A187" s="272"/>
      <c r="B187" s="272" t="s">
        <v>68</v>
      </c>
      <c r="C187" s="272" t="s">
        <v>757</v>
      </c>
      <c r="D187" s="272"/>
      <c r="E187" s="272"/>
      <c r="F187" s="272"/>
      <c r="G187" s="272"/>
      <c r="H187" s="272">
        <v>1986.3</v>
      </c>
      <c r="I187" s="272">
        <v>915.2</v>
      </c>
      <c r="J187" s="272">
        <v>1071.1</v>
      </c>
      <c r="L187" s="272">
        <v>772.7</v>
      </c>
      <c r="M187" s="272">
        <v>2193.4</v>
      </c>
      <c r="N187" s="272">
        <v>-1420.7</v>
      </c>
      <c r="P187" s="272">
        <v>1380.8</v>
      </c>
      <c r="Q187" s="272">
        <v>1305.85</v>
      </c>
      <c r="R187" s="272">
        <v>74.94999999999959</v>
      </c>
      <c r="T187" s="272">
        <v>1119.15</v>
      </c>
      <c r="U187" s="272">
        <v>2841.9499292526516</v>
      </c>
      <c r="V187" s="272">
        <v>-1722.7999292526517</v>
      </c>
      <c r="X187" s="272">
        <v>5258.95</v>
      </c>
      <c r="Y187" s="272">
        <v>7256.3999292526505</v>
      </c>
      <c r="Z187" s="272">
        <v>-1997.4499292526507</v>
      </c>
    </row>
    <row r="188" spans="1:26" ht="10.5" customHeight="1">
      <c r="A188" s="274"/>
      <c r="B188" s="274"/>
      <c r="C188" s="274"/>
      <c r="D188" s="281" t="s">
        <v>70</v>
      </c>
      <c r="E188" s="282"/>
      <c r="F188" s="274"/>
      <c r="G188" s="274"/>
      <c r="H188" s="274">
        <v>0</v>
      </c>
      <c r="I188" s="274">
        <v>0</v>
      </c>
      <c r="J188" s="274">
        <v>0</v>
      </c>
      <c r="K188" s="198"/>
      <c r="L188" s="274">
        <v>0</v>
      </c>
      <c r="M188" s="274">
        <v>0</v>
      </c>
      <c r="N188" s="274">
        <v>0</v>
      </c>
      <c r="P188" s="274">
        <v>0</v>
      </c>
      <c r="Q188" s="274">
        <v>0</v>
      </c>
      <c r="R188" s="274">
        <v>0</v>
      </c>
      <c r="S188" s="198"/>
      <c r="T188" s="274">
        <v>0</v>
      </c>
      <c r="U188" s="274">
        <v>0</v>
      </c>
      <c r="V188" s="274">
        <v>0</v>
      </c>
      <c r="W188" s="198"/>
      <c r="X188" s="274">
        <v>0</v>
      </c>
      <c r="Y188" s="274">
        <v>0</v>
      </c>
      <c r="Z188" s="274">
        <v>0</v>
      </c>
    </row>
    <row r="189" spans="1:26" ht="10.5" customHeight="1">
      <c r="A189" s="274"/>
      <c r="B189" s="274"/>
      <c r="C189" s="274"/>
      <c r="D189" s="281" t="s">
        <v>71</v>
      </c>
      <c r="E189" s="282"/>
      <c r="F189" s="274"/>
      <c r="G189" s="274"/>
      <c r="H189" s="274">
        <v>0</v>
      </c>
      <c r="I189" s="274">
        <v>0.4</v>
      </c>
      <c r="J189" s="274">
        <v>-0.4</v>
      </c>
      <c r="K189" s="198"/>
      <c r="L189" s="274">
        <v>0.6</v>
      </c>
      <c r="M189" s="274">
        <v>0.4</v>
      </c>
      <c r="N189" s="274">
        <v>0.2</v>
      </c>
      <c r="P189" s="274">
        <v>0.8</v>
      </c>
      <c r="Q189" s="274">
        <v>0.35</v>
      </c>
      <c r="R189" s="274">
        <v>0.45</v>
      </c>
      <c r="S189" s="198"/>
      <c r="T189" s="274">
        <v>0.8</v>
      </c>
      <c r="U189" s="274">
        <v>0.3863357970175912</v>
      </c>
      <c r="V189" s="274">
        <v>0.41366420298240886</v>
      </c>
      <c r="W189" s="198"/>
      <c r="X189" s="274">
        <v>2.2</v>
      </c>
      <c r="Y189" s="274">
        <v>1.536335797017591</v>
      </c>
      <c r="Z189" s="274">
        <v>0.6636642029824091</v>
      </c>
    </row>
    <row r="190" spans="1:26" ht="10.5" customHeight="1">
      <c r="A190" s="274"/>
      <c r="B190" s="274"/>
      <c r="C190" s="274"/>
      <c r="D190" s="281" t="s">
        <v>72</v>
      </c>
      <c r="E190" s="282"/>
      <c r="F190" s="274"/>
      <c r="G190" s="274"/>
      <c r="H190" s="274">
        <v>51.2</v>
      </c>
      <c r="I190" s="274">
        <v>0.3</v>
      </c>
      <c r="J190" s="274">
        <v>50.9</v>
      </c>
      <c r="K190" s="198"/>
      <c r="L190" s="274">
        <v>0.5</v>
      </c>
      <c r="M190" s="274">
        <v>4.9</v>
      </c>
      <c r="N190" s="274">
        <v>-4.4</v>
      </c>
      <c r="P190" s="274">
        <v>0.5</v>
      </c>
      <c r="Q190" s="274">
        <v>0.55</v>
      </c>
      <c r="R190" s="274">
        <v>-0.05</v>
      </c>
      <c r="S190" s="198"/>
      <c r="T190" s="274">
        <v>36.82</v>
      </c>
      <c r="U190" s="274">
        <v>0.1713064254845449</v>
      </c>
      <c r="V190" s="274">
        <v>36.648693574515455</v>
      </c>
      <c r="W190" s="198"/>
      <c r="X190" s="274">
        <v>89.02</v>
      </c>
      <c r="Y190" s="274">
        <v>5.921306425484545</v>
      </c>
      <c r="Z190" s="274">
        <v>83.09869357451547</v>
      </c>
    </row>
    <row r="191" spans="1:26" ht="10.5" customHeight="1">
      <c r="A191" s="274"/>
      <c r="B191" s="274"/>
      <c r="C191" s="274"/>
      <c r="D191" s="281" t="s">
        <v>73</v>
      </c>
      <c r="E191" s="282"/>
      <c r="F191" s="274"/>
      <c r="G191" s="274"/>
      <c r="H191" s="274">
        <v>1920.4</v>
      </c>
      <c r="I191" s="274">
        <v>902.7</v>
      </c>
      <c r="J191" s="274">
        <v>1017.7</v>
      </c>
      <c r="K191" s="198"/>
      <c r="L191" s="274">
        <v>751</v>
      </c>
      <c r="M191" s="274">
        <v>2182.8</v>
      </c>
      <c r="N191" s="274">
        <v>-1431.8</v>
      </c>
      <c r="P191" s="274">
        <v>1365.4</v>
      </c>
      <c r="Q191" s="274">
        <v>1286.75</v>
      </c>
      <c r="R191" s="274">
        <v>78.64999999999986</v>
      </c>
      <c r="S191" s="198"/>
      <c r="T191" s="274">
        <v>1081.53</v>
      </c>
      <c r="U191" s="274">
        <v>2825.0859276701494</v>
      </c>
      <c r="V191" s="274">
        <v>-1743.5559276701495</v>
      </c>
      <c r="W191" s="198"/>
      <c r="X191" s="274">
        <v>5118.33</v>
      </c>
      <c r="Y191" s="274">
        <v>7197.3359276701485</v>
      </c>
      <c r="Z191" s="274">
        <v>-2079.0059276701486</v>
      </c>
    </row>
    <row r="192" spans="1:26" ht="10.5" customHeight="1">
      <c r="A192" s="274"/>
      <c r="B192" s="274"/>
      <c r="C192" s="274"/>
      <c r="D192" s="282"/>
      <c r="E192" s="281" t="s">
        <v>74</v>
      </c>
      <c r="F192" s="274"/>
      <c r="G192" s="274"/>
      <c r="H192" s="274">
        <v>1559.8</v>
      </c>
      <c r="I192" s="274">
        <v>545.5</v>
      </c>
      <c r="J192" s="274">
        <v>1014.3</v>
      </c>
      <c r="K192" s="198"/>
      <c r="L192" s="274">
        <v>551.5</v>
      </c>
      <c r="M192" s="274">
        <v>2115.2</v>
      </c>
      <c r="N192" s="274">
        <v>-1563.7</v>
      </c>
      <c r="P192" s="274">
        <v>1154.8</v>
      </c>
      <c r="Q192" s="274">
        <v>845.4</v>
      </c>
      <c r="R192" s="274">
        <v>309.4</v>
      </c>
      <c r="S192" s="198"/>
      <c r="T192" s="274">
        <v>229.13</v>
      </c>
      <c r="U192" s="274">
        <v>1815.2667489476448</v>
      </c>
      <c r="V192" s="274">
        <v>-1586.1367489476447</v>
      </c>
      <c r="W192" s="198"/>
      <c r="X192" s="274">
        <v>3495.23</v>
      </c>
      <c r="Y192" s="274">
        <v>5321.366748947645</v>
      </c>
      <c r="Z192" s="274">
        <v>-1826.1367489476443</v>
      </c>
    </row>
    <row r="193" spans="1:26" ht="10.5" customHeight="1">
      <c r="A193" s="274"/>
      <c r="B193" s="274"/>
      <c r="C193" s="274"/>
      <c r="D193" s="282"/>
      <c r="E193" s="281" t="s">
        <v>75</v>
      </c>
      <c r="F193" s="274"/>
      <c r="G193" s="274"/>
      <c r="H193" s="274">
        <v>360.6</v>
      </c>
      <c r="I193" s="274">
        <v>357.2</v>
      </c>
      <c r="J193" s="274">
        <v>3.400000000000034</v>
      </c>
      <c r="K193" s="198"/>
      <c r="L193" s="274">
        <v>199.5</v>
      </c>
      <c r="M193" s="274">
        <v>67.6</v>
      </c>
      <c r="N193" s="274">
        <v>131.9</v>
      </c>
      <c r="P193" s="274">
        <v>210.6</v>
      </c>
      <c r="Q193" s="274">
        <v>441.35</v>
      </c>
      <c r="R193" s="274">
        <v>-230.75</v>
      </c>
      <c r="S193" s="198"/>
      <c r="T193" s="274">
        <v>852.4</v>
      </c>
      <c r="U193" s="274">
        <v>1009.8191787225044</v>
      </c>
      <c r="V193" s="274">
        <v>-157.4191787225044</v>
      </c>
      <c r="W193" s="198"/>
      <c r="X193" s="274">
        <v>1623.1</v>
      </c>
      <c r="Y193" s="274">
        <v>1875.9691787225042</v>
      </c>
      <c r="Z193" s="274">
        <v>-252.86917872250433</v>
      </c>
    </row>
    <row r="194" spans="1:26" ht="10.5" customHeight="1">
      <c r="A194" s="275"/>
      <c r="B194" s="275"/>
      <c r="C194" s="275"/>
      <c r="D194" s="283" t="s">
        <v>76</v>
      </c>
      <c r="E194" s="283"/>
      <c r="F194" s="275"/>
      <c r="G194" s="275"/>
      <c r="H194" s="275">
        <v>14.7</v>
      </c>
      <c r="I194" s="275">
        <v>11.8</v>
      </c>
      <c r="J194" s="275">
        <v>2.9</v>
      </c>
      <c r="K194" s="237"/>
      <c r="L194" s="275">
        <v>20.6</v>
      </c>
      <c r="M194" s="275">
        <v>5.3</v>
      </c>
      <c r="N194" s="275">
        <v>15.3</v>
      </c>
      <c r="O194" s="237"/>
      <c r="P194" s="275">
        <v>14.1</v>
      </c>
      <c r="Q194" s="275">
        <v>18.2</v>
      </c>
      <c r="R194" s="275">
        <v>-4.1</v>
      </c>
      <c r="S194" s="237"/>
      <c r="T194" s="275">
        <v>0</v>
      </c>
      <c r="U194" s="275">
        <v>16.30635935999994</v>
      </c>
      <c r="V194" s="275">
        <v>-16.30635935999994</v>
      </c>
      <c r="W194" s="237"/>
      <c r="X194" s="275">
        <v>49.4</v>
      </c>
      <c r="Y194" s="275">
        <v>51.60635935999994</v>
      </c>
      <c r="Z194" s="275">
        <v>-2.2063593599999436</v>
      </c>
    </row>
    <row r="195" spans="1:26" ht="10.5" customHeight="1">
      <c r="A195" s="274"/>
      <c r="B195" s="274"/>
      <c r="C195" s="274"/>
      <c r="D195" s="274"/>
      <c r="E195" s="274"/>
      <c r="F195" s="274"/>
      <c r="G195" s="274"/>
      <c r="H195" s="274"/>
      <c r="I195" s="274"/>
      <c r="J195" s="274"/>
      <c r="K195" s="198"/>
      <c r="L195" s="274"/>
      <c r="M195" s="274"/>
      <c r="N195" s="274"/>
      <c r="P195" s="274"/>
      <c r="Q195" s="274"/>
      <c r="R195" s="274"/>
      <c r="S195" s="198"/>
      <c r="T195" s="274"/>
      <c r="U195" s="274"/>
      <c r="V195" s="274"/>
      <c r="W195" s="198"/>
      <c r="X195" s="274"/>
      <c r="Y195" s="274"/>
      <c r="Z195" s="274"/>
    </row>
    <row r="196" spans="1:26" ht="10.5" customHeight="1">
      <c r="A196" s="274"/>
      <c r="B196" s="274"/>
      <c r="C196" s="274"/>
      <c r="D196" s="274"/>
      <c r="E196" s="274"/>
      <c r="F196" s="274"/>
      <c r="G196" s="274"/>
      <c r="H196" s="274"/>
      <c r="I196" s="274"/>
      <c r="J196" s="274"/>
      <c r="K196" s="198"/>
      <c r="L196" s="274"/>
      <c r="M196" s="274"/>
      <c r="N196" s="274"/>
      <c r="P196" s="274"/>
      <c r="Q196" s="274"/>
      <c r="R196" s="274"/>
      <c r="S196" s="198"/>
      <c r="T196" s="274"/>
      <c r="U196" s="274"/>
      <c r="V196" s="274"/>
      <c r="W196" s="198"/>
      <c r="X196" s="274"/>
      <c r="Y196" s="274"/>
      <c r="Z196" s="274"/>
    </row>
    <row r="197" spans="1:26" ht="10.5" customHeight="1">
      <c r="A197" s="274"/>
      <c r="B197" s="279" t="s">
        <v>759</v>
      </c>
      <c r="C197" s="274"/>
      <c r="D197" s="274"/>
      <c r="E197" s="274"/>
      <c r="F197" s="274"/>
      <c r="G197" s="274"/>
      <c r="H197" s="274"/>
      <c r="I197" s="274"/>
      <c r="J197" s="274"/>
      <c r="K197" s="198"/>
      <c r="L197" s="274"/>
      <c r="M197" s="274"/>
      <c r="N197" s="274"/>
      <c r="P197" s="274"/>
      <c r="Q197" s="274"/>
      <c r="R197" s="274"/>
      <c r="S197" s="198"/>
      <c r="T197" s="274"/>
      <c r="U197" s="274"/>
      <c r="V197" s="274"/>
      <c r="W197" s="198"/>
      <c r="X197" s="274"/>
      <c r="Y197" s="274"/>
      <c r="Z197" s="274"/>
    </row>
    <row r="198" spans="1:26" ht="10.5" customHeight="1">
      <c r="A198" s="274"/>
      <c r="B198" s="274"/>
      <c r="C198" s="274"/>
      <c r="D198" s="274"/>
      <c r="E198" s="274"/>
      <c r="F198" s="274"/>
      <c r="G198" s="274"/>
      <c r="H198" s="274"/>
      <c r="I198" s="274"/>
      <c r="J198" s="274"/>
      <c r="K198" s="198"/>
      <c r="L198" s="274"/>
      <c r="M198" s="274"/>
      <c r="N198" s="274"/>
      <c r="P198" s="274"/>
      <c r="Q198" s="274"/>
      <c r="R198" s="274"/>
      <c r="S198" s="198"/>
      <c r="T198" s="274"/>
      <c r="U198" s="274"/>
      <c r="V198" s="274"/>
      <c r="W198" s="198"/>
      <c r="X198" s="274"/>
      <c r="Y198" s="274"/>
      <c r="Z198" s="274"/>
    </row>
    <row r="199" spans="1:26" ht="10.5" customHeight="1">
      <c r="A199" s="274"/>
      <c r="B199" s="279" t="s">
        <v>438</v>
      </c>
      <c r="C199" s="274" t="s">
        <v>148</v>
      </c>
      <c r="D199" s="274"/>
      <c r="E199" s="274"/>
      <c r="F199" s="274"/>
      <c r="G199" s="274"/>
      <c r="H199" s="274">
        <v>0</v>
      </c>
      <c r="I199" s="274">
        <v>31.55</v>
      </c>
      <c r="J199" s="274">
        <v>-31.55</v>
      </c>
      <c r="K199" s="198"/>
      <c r="L199" s="274">
        <v>814</v>
      </c>
      <c r="M199" s="274">
        <v>67.983</v>
      </c>
      <c r="N199" s="274">
        <v>746.017</v>
      </c>
      <c r="P199" s="274">
        <v>273.25</v>
      </c>
      <c r="Q199" s="274">
        <v>39.05</v>
      </c>
      <c r="R199" s="274">
        <v>234.2</v>
      </c>
      <c r="S199" s="198"/>
      <c r="T199" s="274">
        <v>0</v>
      </c>
      <c r="U199" s="274">
        <v>44.088</v>
      </c>
      <c r="V199" s="274">
        <v>-44.088</v>
      </c>
      <c r="W199" s="198"/>
      <c r="X199" s="274">
        <v>1087.25</v>
      </c>
      <c r="Y199" s="274">
        <v>182.671</v>
      </c>
      <c r="Z199" s="274">
        <v>904.579</v>
      </c>
    </row>
    <row r="200" spans="1:26" ht="10.5" customHeight="1">
      <c r="A200" s="274"/>
      <c r="B200" s="279"/>
      <c r="C200" s="274" t="s">
        <v>149</v>
      </c>
      <c r="D200" s="274"/>
      <c r="E200" s="274"/>
      <c r="F200" s="274"/>
      <c r="G200" s="274"/>
      <c r="H200" s="274"/>
      <c r="I200" s="274"/>
      <c r="J200" s="274"/>
      <c r="K200" s="198"/>
      <c r="L200" s="274"/>
      <c r="M200" s="274"/>
      <c r="N200" s="274"/>
      <c r="P200" s="274"/>
      <c r="Q200" s="274"/>
      <c r="R200" s="274"/>
      <c r="S200" s="198"/>
      <c r="T200" s="274"/>
      <c r="U200" s="274"/>
      <c r="V200" s="274"/>
      <c r="W200" s="198"/>
      <c r="X200" s="274"/>
      <c r="Y200" s="274"/>
      <c r="Z200" s="274"/>
    </row>
    <row r="201" spans="1:26" ht="10.5" customHeight="1">
      <c r="A201" s="274"/>
      <c r="B201" s="279"/>
      <c r="C201" s="274" t="s">
        <v>150</v>
      </c>
      <c r="D201" s="274"/>
      <c r="E201" s="274"/>
      <c r="F201" s="274"/>
      <c r="G201" s="274"/>
      <c r="H201" s="274"/>
      <c r="I201" s="274">
        <v>95.813819647</v>
      </c>
      <c r="J201" s="274">
        <v>-95.813819647</v>
      </c>
      <c r="K201" s="198"/>
      <c r="L201" s="274"/>
      <c r="M201" s="274">
        <v>782.95231477</v>
      </c>
      <c r="N201" s="274">
        <v>-782.95231477</v>
      </c>
      <c r="P201" s="274"/>
      <c r="Q201" s="274">
        <v>1632.446806676</v>
      </c>
      <c r="R201" s="274">
        <v>-1632.446806676</v>
      </c>
      <c r="S201" s="198"/>
      <c r="T201" s="274"/>
      <c r="U201" s="274">
        <v>804.309072144</v>
      </c>
      <c r="V201" s="274">
        <v>-804.309072144</v>
      </c>
      <c r="W201" s="198"/>
      <c r="X201" s="274"/>
      <c r="Y201" s="274">
        <v>3315.522013237</v>
      </c>
      <c r="Z201" s="274">
        <v>-3315.522013237</v>
      </c>
    </row>
    <row r="202" spans="1:26" ht="10.5" customHeight="1">
      <c r="A202" s="274"/>
      <c r="B202" s="279" t="s">
        <v>753</v>
      </c>
      <c r="C202" s="274"/>
      <c r="D202" s="274" t="s">
        <v>151</v>
      </c>
      <c r="E202" s="274"/>
      <c r="F202" s="274"/>
      <c r="G202" s="274"/>
      <c r="H202" s="274"/>
      <c r="I202" s="274">
        <v>0</v>
      </c>
      <c r="J202" s="274">
        <v>0</v>
      </c>
      <c r="K202" s="198"/>
      <c r="L202" s="274"/>
      <c r="M202" s="274">
        <v>0</v>
      </c>
      <c r="N202" s="274">
        <v>0</v>
      </c>
      <c r="P202" s="274"/>
      <c r="Q202" s="274">
        <v>0</v>
      </c>
      <c r="R202" s="274">
        <v>0</v>
      </c>
      <c r="S202" s="198"/>
      <c r="T202" s="274"/>
      <c r="U202" s="274">
        <v>0</v>
      </c>
      <c r="V202" s="274">
        <v>0</v>
      </c>
      <c r="W202" s="198"/>
      <c r="X202" s="274"/>
      <c r="Y202" s="274">
        <v>0</v>
      </c>
      <c r="Z202" s="274">
        <v>0</v>
      </c>
    </row>
    <row r="203" spans="1:26" ht="10.5" customHeight="1">
      <c r="A203" s="274"/>
      <c r="B203" s="274"/>
      <c r="C203" s="274"/>
      <c r="D203" s="274" t="s">
        <v>533</v>
      </c>
      <c r="E203" s="274"/>
      <c r="F203" s="274"/>
      <c r="G203" s="274"/>
      <c r="H203" s="274"/>
      <c r="I203" s="274">
        <v>0</v>
      </c>
      <c r="J203" s="274">
        <v>0</v>
      </c>
      <c r="K203" s="198"/>
      <c r="L203" s="274"/>
      <c r="M203" s="274">
        <v>26</v>
      </c>
      <c r="N203" s="274">
        <v>-26</v>
      </c>
      <c r="P203" s="274"/>
      <c r="Q203" s="274">
        <v>63</v>
      </c>
      <c r="R203" s="274">
        <v>-63</v>
      </c>
      <c r="S203" s="198"/>
      <c r="T203" s="274"/>
      <c r="U203" s="274">
        <v>3.711975</v>
      </c>
      <c r="V203" s="274">
        <v>-3.711975</v>
      </c>
      <c r="W203" s="198"/>
      <c r="X203" s="274"/>
      <c r="Y203" s="274">
        <v>92.711975</v>
      </c>
      <c r="Z203" s="274">
        <v>-92.711975</v>
      </c>
    </row>
    <row r="204" spans="1:26" ht="10.5" customHeight="1">
      <c r="A204" s="274"/>
      <c r="B204" s="274"/>
      <c r="C204" s="274"/>
      <c r="D204" s="274" t="s">
        <v>153</v>
      </c>
      <c r="E204" s="274"/>
      <c r="F204" s="274"/>
      <c r="G204" s="274"/>
      <c r="H204" s="274"/>
      <c r="I204" s="274">
        <v>30</v>
      </c>
      <c r="J204" s="274">
        <v>-30</v>
      </c>
      <c r="K204" s="198"/>
      <c r="L204" s="274"/>
      <c r="M204" s="274">
        <v>1.6</v>
      </c>
      <c r="N204" s="274">
        <v>-1.6</v>
      </c>
      <c r="P204" s="274"/>
      <c r="Q204" s="274">
        <v>1274.156797036</v>
      </c>
      <c r="R204" s="274">
        <v>-1274.156797036</v>
      </c>
      <c r="S204" s="198"/>
      <c r="T204" s="274"/>
      <c r="U204" s="274">
        <v>442.44444452</v>
      </c>
      <c r="V204" s="274">
        <v>-442.44444452</v>
      </c>
      <c r="W204" s="198"/>
      <c r="X204" s="274"/>
      <c r="Y204" s="274">
        <v>1748.2012415559998</v>
      </c>
      <c r="Z204" s="274">
        <v>-1748.2012415559998</v>
      </c>
    </row>
    <row r="205" spans="1:26" ht="10.5" customHeight="1">
      <c r="A205" s="274"/>
      <c r="B205" s="274"/>
      <c r="C205" s="274"/>
      <c r="D205" s="274" t="s">
        <v>154</v>
      </c>
      <c r="E205" s="274"/>
      <c r="F205" s="274"/>
      <c r="G205" s="274"/>
      <c r="H205" s="274"/>
      <c r="I205" s="274">
        <v>65.813819647</v>
      </c>
      <c r="J205" s="274">
        <v>-65.813819647</v>
      </c>
      <c r="K205" s="198"/>
      <c r="L205" s="274"/>
      <c r="M205" s="274">
        <v>755.35231477</v>
      </c>
      <c r="N205" s="274">
        <v>-755.35231477</v>
      </c>
      <c r="P205" s="274"/>
      <c r="Q205" s="274">
        <v>295.29000964</v>
      </c>
      <c r="R205" s="274">
        <v>-295.29000964</v>
      </c>
      <c r="S205" s="198"/>
      <c r="T205" s="274"/>
      <c r="U205" s="274">
        <v>358.152652624</v>
      </c>
      <c r="V205" s="274">
        <v>-358.152652624</v>
      </c>
      <c r="W205" s="198"/>
      <c r="X205" s="274"/>
      <c r="Y205" s="274">
        <v>1474.6087966810003</v>
      </c>
      <c r="Z205" s="274">
        <v>-1474.6087966810003</v>
      </c>
    </row>
    <row r="206" spans="1:26" ht="10.5" customHeight="1">
      <c r="A206" s="274"/>
      <c r="B206" s="274"/>
      <c r="C206" s="274"/>
      <c r="D206" s="274"/>
      <c r="E206" s="274" t="s">
        <v>65</v>
      </c>
      <c r="F206" s="274"/>
      <c r="G206" s="274"/>
      <c r="H206" s="274"/>
      <c r="I206" s="274">
        <v>0</v>
      </c>
      <c r="J206" s="274">
        <v>0</v>
      </c>
      <c r="K206" s="198"/>
      <c r="L206" s="274"/>
      <c r="M206" s="274">
        <v>0</v>
      </c>
      <c r="N206" s="274">
        <v>0</v>
      </c>
      <c r="P206" s="274"/>
      <c r="Q206" s="274">
        <v>0</v>
      </c>
      <c r="R206" s="274">
        <v>0</v>
      </c>
      <c r="S206" s="198"/>
      <c r="T206" s="274"/>
      <c r="U206" s="274">
        <v>48.611</v>
      </c>
      <c r="V206" s="274">
        <v>-48.611</v>
      </c>
      <c r="W206" s="198"/>
      <c r="X206" s="274"/>
      <c r="Y206" s="274">
        <v>48.611</v>
      </c>
      <c r="Z206" s="274">
        <v>-48.611</v>
      </c>
    </row>
    <row r="207" spans="1:26" ht="10.5" customHeight="1">
      <c r="A207" s="274"/>
      <c r="B207" s="274"/>
      <c r="C207" s="274"/>
      <c r="D207" s="274"/>
      <c r="E207" s="274" t="s">
        <v>66</v>
      </c>
      <c r="F207" s="274"/>
      <c r="G207" s="274"/>
      <c r="H207" s="274"/>
      <c r="I207" s="274">
        <v>65.813819647</v>
      </c>
      <c r="J207" s="274">
        <v>-65.813819647</v>
      </c>
      <c r="K207" s="198"/>
      <c r="L207" s="274"/>
      <c r="M207" s="274">
        <v>755.35231477</v>
      </c>
      <c r="N207" s="274">
        <v>-755.35231477</v>
      </c>
      <c r="P207" s="274"/>
      <c r="Q207" s="274">
        <v>295.29000964</v>
      </c>
      <c r="R207" s="274">
        <v>-295.29000964</v>
      </c>
      <c r="S207" s="198"/>
      <c r="T207" s="274"/>
      <c r="U207" s="274">
        <v>309.541652624</v>
      </c>
      <c r="V207" s="274">
        <v>-309.541652624</v>
      </c>
      <c r="W207" s="198"/>
      <c r="X207" s="274"/>
      <c r="Y207" s="274">
        <v>1425.9977966810002</v>
      </c>
      <c r="Z207" s="274">
        <v>-1425.9977966810002</v>
      </c>
    </row>
  </sheetData>
  <mergeCells count="13">
    <mergeCell ref="X85:Z85"/>
    <mergeCell ref="T85:V85"/>
    <mergeCell ref="X159:Z159"/>
    <mergeCell ref="H158:V158"/>
    <mergeCell ref="H159:J159"/>
    <mergeCell ref="L159:N159"/>
    <mergeCell ref="P159:R159"/>
    <mergeCell ref="T159:V159"/>
    <mergeCell ref="H84:V84"/>
    <mergeCell ref="H5:V5"/>
    <mergeCell ref="H85:J85"/>
    <mergeCell ref="L85:N85"/>
    <mergeCell ref="P85:R85"/>
  </mergeCells>
  <printOptions/>
  <pageMargins left="0.3937007874015748" right="0.3937007874015748" top="0.3937007874015748" bottom="0.3937007874015748" header="0" footer="0"/>
  <pageSetup fitToHeight="1" fitToWidth="1" horizontalDpi="300" verticalDpi="300" orientation="portrait" scale="68" r:id="rId1"/>
  <ignoredErrors>
    <ignoredError sqref="B199:B202" numberStoredAsText="1"/>
  </ignoredErrors>
</worksheet>
</file>

<file path=xl/worksheets/sheet13.xml><?xml version="1.0" encoding="utf-8"?>
<worksheet xmlns="http://schemas.openxmlformats.org/spreadsheetml/2006/main" xmlns:r="http://schemas.openxmlformats.org/officeDocument/2006/relationships">
  <dimension ref="B1:H24"/>
  <sheetViews>
    <sheetView zoomScale="75" zoomScaleNormal="75" zoomScaleSheetLayoutView="75" workbookViewId="0" topLeftCell="A1">
      <selection activeCell="A1" sqref="A1"/>
    </sheetView>
  </sheetViews>
  <sheetFormatPr defaultColWidth="11.421875" defaultRowHeight="12.75"/>
  <cols>
    <col min="1" max="1" width="3.7109375" style="156" customWidth="1"/>
    <col min="2" max="2" width="3.421875" style="156" customWidth="1"/>
    <col min="3" max="3" width="2.28125" style="156" customWidth="1"/>
    <col min="4" max="4" width="24.7109375" style="156" customWidth="1"/>
    <col min="5" max="8" width="10.7109375" style="156" customWidth="1"/>
    <col min="9" max="16384" width="11.421875" style="156" customWidth="1"/>
  </cols>
  <sheetData>
    <row r="1" ht="12.75">
      <c r="B1" s="156" t="s">
        <v>658</v>
      </c>
    </row>
    <row r="2" spans="2:8" ht="12.75">
      <c r="B2" s="402" t="s">
        <v>677</v>
      </c>
      <c r="C2" s="402"/>
      <c r="D2" s="402"/>
      <c r="E2" s="402"/>
      <c r="F2" s="402"/>
      <c r="G2" s="402"/>
      <c r="H2" s="402"/>
    </row>
    <row r="3" spans="2:8" ht="12.75">
      <c r="B3" s="243" t="s">
        <v>519</v>
      </c>
      <c r="C3" s="243"/>
      <c r="D3" s="243"/>
      <c r="E3" s="243"/>
      <c r="F3" s="243"/>
      <c r="G3" s="243"/>
      <c r="H3" s="243"/>
    </row>
    <row r="4" spans="2:8" ht="12.75">
      <c r="B4" s="403" t="s">
        <v>0</v>
      </c>
      <c r="C4" s="403"/>
      <c r="D4" s="403"/>
      <c r="E4" s="403"/>
      <c r="F4" s="403"/>
      <c r="G4" s="403"/>
      <c r="H4" s="403"/>
    </row>
    <row r="6" spans="2:8" ht="12.75" customHeight="1">
      <c r="B6" s="245"/>
      <c r="C6" s="246"/>
      <c r="D6" s="246"/>
      <c r="E6" s="246"/>
      <c r="F6" s="246"/>
      <c r="G6" s="246"/>
      <c r="H6" s="246"/>
    </row>
    <row r="7" spans="2:8" ht="12.75">
      <c r="B7" s="244"/>
      <c r="C7" s="248"/>
      <c r="D7" s="248"/>
      <c r="E7" s="404" t="s">
        <v>507</v>
      </c>
      <c r="F7" s="404"/>
      <c r="G7" s="404"/>
      <c r="H7" s="404"/>
    </row>
    <row r="8" spans="2:8" ht="12.75">
      <c r="B8" s="244"/>
      <c r="C8" s="41"/>
      <c r="D8" s="41" t="s">
        <v>1</v>
      </c>
      <c r="E8" s="250" t="s">
        <v>397</v>
      </c>
      <c r="F8" s="250" t="s">
        <v>398</v>
      </c>
      <c r="G8" s="250" t="s">
        <v>399</v>
      </c>
      <c r="H8" s="250" t="s">
        <v>400</v>
      </c>
    </row>
    <row r="9" spans="2:8" ht="12.75">
      <c r="B9" s="251"/>
      <c r="C9" s="252"/>
      <c r="D9" s="253"/>
      <c r="E9" s="249"/>
      <c r="F9" s="249"/>
      <c r="G9" s="249"/>
      <c r="H9" s="249"/>
    </row>
    <row r="10" spans="2:8" ht="12.75">
      <c r="B10" s="254" t="s">
        <v>401</v>
      </c>
      <c r="C10" s="254"/>
      <c r="D10" s="254"/>
      <c r="E10" s="255">
        <v>15971.3</v>
      </c>
      <c r="F10" s="255">
        <v>17570.1</v>
      </c>
      <c r="G10" s="255">
        <v>17546.7</v>
      </c>
      <c r="H10" s="255">
        <v>19428.94456314</v>
      </c>
    </row>
    <row r="11" spans="5:8" ht="12.75">
      <c r="E11" s="257"/>
      <c r="F11" s="257"/>
      <c r="G11" s="257"/>
      <c r="H11" s="257"/>
    </row>
    <row r="12" spans="5:8" ht="12.75">
      <c r="E12" s="257"/>
      <c r="F12" s="257"/>
      <c r="G12" s="257"/>
      <c r="H12" s="257"/>
    </row>
    <row r="13" spans="3:8" ht="12.75">
      <c r="C13" s="156" t="s">
        <v>70</v>
      </c>
      <c r="E13" s="257">
        <v>3.8</v>
      </c>
      <c r="F13" s="257">
        <v>4.4</v>
      </c>
      <c r="G13" s="257">
        <v>4.4</v>
      </c>
      <c r="H13" s="257">
        <v>4.31958546</v>
      </c>
    </row>
    <row r="14" spans="5:8" ht="12.75">
      <c r="E14" s="257"/>
      <c r="F14" s="257"/>
      <c r="G14" s="257"/>
      <c r="H14" s="257"/>
    </row>
    <row r="15" spans="3:8" ht="12.75">
      <c r="C15" s="156" t="s">
        <v>71</v>
      </c>
      <c r="E15" s="257">
        <v>53.5</v>
      </c>
      <c r="F15" s="257">
        <v>54.6</v>
      </c>
      <c r="G15" s="257">
        <v>54.1</v>
      </c>
      <c r="H15" s="257">
        <v>54.61213816</v>
      </c>
    </row>
    <row r="16" spans="5:8" ht="12.75">
      <c r="E16" s="257"/>
      <c r="F16" s="257"/>
      <c r="G16" s="257"/>
      <c r="H16" s="257"/>
    </row>
    <row r="17" spans="3:8" ht="12.75">
      <c r="C17" s="156" t="s">
        <v>72</v>
      </c>
      <c r="E17" s="257">
        <v>139.5</v>
      </c>
      <c r="F17" s="257">
        <v>147.7</v>
      </c>
      <c r="G17" s="257">
        <v>147.4</v>
      </c>
      <c r="H17" s="257">
        <v>113.21265280000009</v>
      </c>
    </row>
    <row r="18" spans="5:8" ht="12.75">
      <c r="E18" s="257"/>
      <c r="F18" s="257"/>
      <c r="G18" s="257"/>
      <c r="H18" s="257"/>
    </row>
    <row r="19" spans="3:8" ht="12.75">
      <c r="C19" s="156" t="s">
        <v>73</v>
      </c>
      <c r="E19" s="257">
        <v>15747.8</v>
      </c>
      <c r="F19" s="257">
        <v>17351.9</v>
      </c>
      <c r="G19" s="257">
        <v>17325.2</v>
      </c>
      <c r="H19" s="257">
        <v>19224.92798858</v>
      </c>
    </row>
    <row r="20" spans="4:8" ht="12.75">
      <c r="D20" s="156" t="s">
        <v>74</v>
      </c>
      <c r="E20" s="257">
        <v>7897</v>
      </c>
      <c r="F20" s="257">
        <v>9498.3</v>
      </c>
      <c r="G20" s="257">
        <v>9177.6</v>
      </c>
      <c r="H20" s="257">
        <v>10772.163818289999</v>
      </c>
    </row>
    <row r="21" spans="4:8" ht="12.75">
      <c r="D21" s="156" t="s">
        <v>75</v>
      </c>
      <c r="E21" s="257">
        <v>7850.8</v>
      </c>
      <c r="F21" s="257">
        <v>7853.6</v>
      </c>
      <c r="G21" s="257">
        <v>8147.6</v>
      </c>
      <c r="H21" s="257">
        <v>8452.76417029</v>
      </c>
    </row>
    <row r="22" spans="5:8" ht="12.75">
      <c r="E22" s="257"/>
      <c r="F22" s="257"/>
      <c r="G22" s="257"/>
      <c r="H22" s="257"/>
    </row>
    <row r="23" spans="3:8" ht="12.75">
      <c r="C23" s="156" t="s">
        <v>24</v>
      </c>
      <c r="E23" s="257">
        <v>26.7</v>
      </c>
      <c r="F23" s="257">
        <v>11.5</v>
      </c>
      <c r="G23" s="257">
        <v>15.6</v>
      </c>
      <c r="H23" s="257">
        <v>31.87219814</v>
      </c>
    </row>
    <row r="24" spans="2:8" ht="12.75">
      <c r="B24" s="251"/>
      <c r="C24" s="251"/>
      <c r="D24" s="251"/>
      <c r="E24" s="259"/>
      <c r="F24" s="259"/>
      <c r="G24" s="259"/>
      <c r="H24" s="259"/>
    </row>
  </sheetData>
  <mergeCells count="3">
    <mergeCell ref="B2:H2"/>
    <mergeCell ref="B4:H4"/>
    <mergeCell ref="E7:H7"/>
  </mergeCells>
  <printOptions horizontalCentered="1"/>
  <pageMargins left="0.75" right="0.75" top="0.48" bottom="1" header="1.1811023622047245" footer="0"/>
  <pageSetup fitToHeight="0" fitToWidth="0" horizontalDpi="300" verticalDpi="300" orientation="portrait" scale="75" r:id="rId1"/>
</worksheet>
</file>

<file path=xl/worksheets/sheet14.xml><?xml version="1.0" encoding="utf-8"?>
<worksheet xmlns="http://schemas.openxmlformats.org/spreadsheetml/2006/main" xmlns:r="http://schemas.openxmlformats.org/officeDocument/2006/relationships">
  <dimension ref="B1:I29"/>
  <sheetViews>
    <sheetView zoomScale="75" zoomScaleNormal="75" zoomScaleSheetLayoutView="75" workbookViewId="0" topLeftCell="A1">
      <selection activeCell="A1" sqref="A1"/>
    </sheetView>
  </sheetViews>
  <sheetFormatPr defaultColWidth="11.421875" defaultRowHeight="12.75"/>
  <cols>
    <col min="1" max="1" width="2.7109375" style="156" customWidth="1"/>
    <col min="2" max="2" width="3.421875" style="156" customWidth="1"/>
    <col min="3" max="3" width="2.28125" style="156" customWidth="1"/>
    <col min="4" max="4" width="24.7109375" style="156" customWidth="1"/>
    <col min="5" max="16384" width="11.421875" style="156" customWidth="1"/>
  </cols>
  <sheetData>
    <row r="1" spans="2:9" s="172" customFormat="1" ht="12.75">
      <c r="B1" s="156" t="s">
        <v>659</v>
      </c>
      <c r="C1" s="156"/>
      <c r="D1" s="156"/>
      <c r="E1" s="156"/>
      <c r="F1" s="156"/>
      <c r="G1" s="156"/>
      <c r="H1" s="156"/>
      <c r="I1" s="156"/>
    </row>
    <row r="2" spans="2:9" s="260" customFormat="1" ht="12.75">
      <c r="B2" s="402" t="s">
        <v>678</v>
      </c>
      <c r="C2" s="402"/>
      <c r="D2" s="402"/>
      <c r="E2" s="402"/>
      <c r="F2" s="402"/>
      <c r="G2" s="402"/>
      <c r="H2" s="402"/>
      <c r="I2" s="402"/>
    </row>
    <row r="3" spans="2:9" s="260" customFormat="1" ht="12.75">
      <c r="B3" s="403" t="s">
        <v>0</v>
      </c>
      <c r="C3" s="403"/>
      <c r="D3" s="403"/>
      <c r="E3" s="403"/>
      <c r="F3" s="403"/>
      <c r="G3" s="403"/>
      <c r="H3" s="403"/>
      <c r="I3" s="403"/>
    </row>
    <row r="4" spans="2:9" s="172" customFormat="1" ht="12.75">
      <c r="B4" s="156"/>
      <c r="C4" s="156"/>
      <c r="D4" s="156"/>
      <c r="E4" s="156"/>
      <c r="F4" s="156"/>
      <c r="G4" s="156"/>
      <c r="H4" s="156"/>
      <c r="I4" s="156"/>
    </row>
    <row r="5" spans="2:9" s="172" customFormat="1" ht="12.75">
      <c r="B5" s="246"/>
      <c r="C5" s="246"/>
      <c r="D5" s="246"/>
      <c r="E5" s="246"/>
      <c r="F5" s="246"/>
      <c r="G5" s="246"/>
      <c r="H5" s="246"/>
      <c r="I5" s="246"/>
    </row>
    <row r="6" spans="2:9" ht="12.75">
      <c r="B6" s="248"/>
      <c r="C6" s="248"/>
      <c r="D6" s="248"/>
      <c r="E6" s="404" t="s">
        <v>507</v>
      </c>
      <c r="F6" s="404"/>
      <c r="G6" s="404"/>
      <c r="H6" s="404"/>
      <c r="I6" s="249" t="s">
        <v>496</v>
      </c>
    </row>
    <row r="7" spans="2:9" ht="12.75">
      <c r="B7" s="248"/>
      <c r="C7" s="41" t="s">
        <v>1</v>
      </c>
      <c r="D7" s="247"/>
      <c r="E7" s="250" t="s">
        <v>397</v>
      </c>
      <c r="F7" s="250" t="s">
        <v>398</v>
      </c>
      <c r="G7" s="250" t="s">
        <v>399</v>
      </c>
      <c r="H7" s="250" t="s">
        <v>400</v>
      </c>
      <c r="I7" s="261"/>
    </row>
    <row r="10" spans="2:9" ht="12.75">
      <c r="B10" s="254" t="s">
        <v>401</v>
      </c>
      <c r="C10" s="254"/>
      <c r="D10" s="254"/>
      <c r="E10" s="255">
        <v>1071.1</v>
      </c>
      <c r="F10" s="255">
        <v>-1420.7</v>
      </c>
      <c r="G10" s="255">
        <v>74.95</v>
      </c>
      <c r="H10" s="255">
        <v>-1722.7999292526513</v>
      </c>
      <c r="I10" s="255">
        <v>-1997.4499292526511</v>
      </c>
    </row>
    <row r="11" spans="5:9" ht="12.75">
      <c r="E11" s="257"/>
      <c r="F11" s="257"/>
      <c r="G11" s="257"/>
      <c r="H11" s="257"/>
      <c r="I11" s="257"/>
    </row>
    <row r="12" spans="5:9" ht="12.75">
      <c r="E12" s="257"/>
      <c r="F12" s="257"/>
      <c r="G12" s="257"/>
      <c r="H12" s="257"/>
      <c r="I12" s="257"/>
    </row>
    <row r="13" spans="3:9" ht="12.75">
      <c r="C13" s="156" t="s">
        <v>70</v>
      </c>
      <c r="E13" s="257">
        <v>0</v>
      </c>
      <c r="F13" s="257">
        <v>0</v>
      </c>
      <c r="G13" s="257">
        <v>0</v>
      </c>
      <c r="H13" s="257">
        <v>0</v>
      </c>
      <c r="I13" s="257">
        <v>0</v>
      </c>
    </row>
    <row r="14" spans="5:9" ht="12.75">
      <c r="E14" s="257"/>
      <c r="F14" s="257"/>
      <c r="G14" s="257"/>
      <c r="H14" s="257"/>
      <c r="I14" s="257"/>
    </row>
    <row r="15" spans="3:9" ht="12.75">
      <c r="C15" s="156" t="s">
        <v>71</v>
      </c>
      <c r="E15" s="257">
        <v>-0.4</v>
      </c>
      <c r="F15" s="257">
        <v>0.2</v>
      </c>
      <c r="G15" s="257">
        <v>0.45</v>
      </c>
      <c r="H15" s="257">
        <v>0.41366420298240886</v>
      </c>
      <c r="I15" s="257">
        <v>0.6636642029824089</v>
      </c>
    </row>
    <row r="16" spans="5:9" ht="12.75">
      <c r="E16" s="257"/>
      <c r="F16" s="257"/>
      <c r="G16" s="257"/>
      <c r="H16" s="257"/>
      <c r="I16" s="257"/>
    </row>
    <row r="17" spans="3:9" ht="12.75">
      <c r="C17" s="156" t="s">
        <v>72</v>
      </c>
      <c r="E17" s="257">
        <v>50.9</v>
      </c>
      <c r="F17" s="257">
        <v>-4.4</v>
      </c>
      <c r="G17" s="257">
        <v>-0.05</v>
      </c>
      <c r="H17" s="257">
        <v>36.648693574515455</v>
      </c>
      <c r="I17" s="257">
        <v>83.09869357451547</v>
      </c>
    </row>
    <row r="18" spans="5:9" ht="12.75">
      <c r="E18" s="257"/>
      <c r="F18" s="257"/>
      <c r="G18" s="257"/>
      <c r="H18" s="257"/>
      <c r="I18" s="257"/>
    </row>
    <row r="19" spans="3:9" ht="12.75">
      <c r="C19" s="156" t="s">
        <v>73</v>
      </c>
      <c r="E19" s="257">
        <v>1017.7</v>
      </c>
      <c r="F19" s="257">
        <v>-1431.8</v>
      </c>
      <c r="G19" s="257">
        <v>78.65</v>
      </c>
      <c r="H19" s="257">
        <v>-1743.5559276701492</v>
      </c>
      <c r="I19" s="257">
        <v>-2079.005927670149</v>
      </c>
    </row>
    <row r="20" spans="4:9" ht="12.75">
      <c r="D20" s="156" t="s">
        <v>74</v>
      </c>
      <c r="E20" s="257">
        <v>1014.3</v>
      </c>
      <c r="F20" s="257">
        <v>-1563.7</v>
      </c>
      <c r="G20" s="257">
        <v>309.4</v>
      </c>
      <c r="H20" s="257">
        <v>-1586.1367489476447</v>
      </c>
      <c r="I20" s="257">
        <v>-1826.1367489476447</v>
      </c>
    </row>
    <row r="21" spans="4:9" ht="12.75">
      <c r="D21" s="156" t="s">
        <v>75</v>
      </c>
      <c r="E21" s="257">
        <v>3.400000000000034</v>
      </c>
      <c r="F21" s="257">
        <v>131.9</v>
      </c>
      <c r="G21" s="257">
        <v>-230.75</v>
      </c>
      <c r="H21" s="257">
        <v>-157.4191787225044</v>
      </c>
      <c r="I21" s="257">
        <v>-252.86917872250436</v>
      </c>
    </row>
    <row r="22" spans="5:9" ht="12.75">
      <c r="E22" s="257"/>
      <c r="F22" s="257"/>
      <c r="G22" s="257"/>
      <c r="H22" s="257"/>
      <c r="I22" s="257"/>
    </row>
    <row r="23" spans="3:9" ht="12.75">
      <c r="C23" s="156" t="s">
        <v>76</v>
      </c>
      <c r="E23" s="257">
        <v>2.9</v>
      </c>
      <c r="F23" s="257">
        <v>15.3</v>
      </c>
      <c r="G23" s="257">
        <v>-4.1</v>
      </c>
      <c r="H23" s="257">
        <v>-16.30635935999994</v>
      </c>
      <c r="I23" s="257">
        <v>-2.206359359999942</v>
      </c>
    </row>
    <row r="24" spans="2:9" ht="12.75">
      <c r="B24" s="251"/>
      <c r="C24" s="251"/>
      <c r="D24" s="251"/>
      <c r="E24" s="259"/>
      <c r="F24" s="259"/>
      <c r="G24" s="259"/>
      <c r="H24" s="259"/>
      <c r="I24" s="259"/>
    </row>
    <row r="27" spans="2:9" ht="12.75">
      <c r="B27" s="248" t="s">
        <v>402</v>
      </c>
      <c r="C27" s="248"/>
      <c r="D27" s="248"/>
      <c r="E27" s="248"/>
      <c r="G27" s="248"/>
      <c r="H27" s="248"/>
      <c r="I27" s="248"/>
    </row>
    <row r="28" spans="2:9" ht="12.75">
      <c r="B28" s="248" t="s">
        <v>403</v>
      </c>
      <c r="C28" s="248"/>
      <c r="D28" s="248"/>
      <c r="E28" s="248"/>
      <c r="G28" s="248"/>
      <c r="H28" s="248"/>
      <c r="I28" s="248"/>
    </row>
    <row r="29" spans="2:9" ht="12.75">
      <c r="B29" s="248" t="s">
        <v>404</v>
      </c>
      <c r="C29" s="248"/>
      <c r="D29" s="248"/>
      <c r="E29" s="248"/>
      <c r="G29" s="248"/>
      <c r="H29" s="248"/>
      <c r="I29" s="248"/>
    </row>
  </sheetData>
  <mergeCells count="3">
    <mergeCell ref="B2:I2"/>
    <mergeCell ref="B3:I3"/>
    <mergeCell ref="E6:H6"/>
  </mergeCells>
  <printOptions horizontalCentered="1"/>
  <pageMargins left="0.75" right="0.75" top="0.48" bottom="1" header="1.1811023622047245" footer="0"/>
  <pageSetup fitToHeight="0" fitToWidth="0" horizontalDpi="300" verticalDpi="300" orientation="portrait" scale="75" r:id="rId1"/>
</worksheet>
</file>

<file path=xl/worksheets/sheet15.xml><?xml version="1.0" encoding="utf-8"?>
<worksheet xmlns="http://schemas.openxmlformats.org/spreadsheetml/2006/main" xmlns:r="http://schemas.openxmlformats.org/officeDocument/2006/relationships">
  <sheetPr>
    <pageSetUpPr fitToPage="1"/>
  </sheetPr>
  <dimension ref="B1:U185"/>
  <sheetViews>
    <sheetView zoomScale="75" zoomScaleNormal="75" zoomScaleSheetLayoutView="75" workbookViewId="0" topLeftCell="A1">
      <selection activeCell="A1" sqref="A1"/>
    </sheetView>
  </sheetViews>
  <sheetFormatPr defaultColWidth="11.421875" defaultRowHeight="12.75"/>
  <cols>
    <col min="1" max="3" width="2.7109375" style="198" customWidth="1"/>
    <col min="4" max="4" width="4.7109375" style="198" customWidth="1"/>
    <col min="5" max="5" width="5.7109375" style="198" customWidth="1"/>
    <col min="6" max="6" width="7.7109375" style="198" customWidth="1"/>
    <col min="7" max="7" width="10.7109375" style="198" customWidth="1"/>
    <col min="8" max="8" width="12.7109375" style="198" customWidth="1"/>
    <col min="9" max="9" width="6.57421875" style="198" customWidth="1"/>
    <col min="10" max="10" width="10.7109375" style="220" customWidth="1"/>
    <col min="11" max="11" width="1.7109375" style="220" customWidth="1"/>
    <col min="12" max="12" width="10.7109375" style="213" customWidth="1"/>
    <col min="13" max="13" width="1.7109375" style="213" customWidth="1"/>
    <col min="14" max="14" width="10.7109375" style="213" customWidth="1"/>
    <col min="15" max="15" width="1.7109375" style="213" customWidth="1"/>
    <col min="16" max="16" width="10.7109375" style="213" customWidth="1"/>
    <col min="17" max="17" width="1.7109375" style="213" customWidth="1"/>
    <col min="18" max="18" width="10.7109375" style="213" customWidth="1"/>
    <col min="19" max="19" width="1.7109375" style="213" customWidth="1"/>
    <col min="20" max="20" width="10.7109375" style="220" customWidth="1"/>
    <col min="21" max="21" width="10.7109375" style="213" customWidth="1"/>
    <col min="22" max="16384" width="11.421875" style="198" customWidth="1"/>
  </cols>
  <sheetData>
    <row r="1" ht="12.75">
      <c r="B1" s="156" t="s">
        <v>660</v>
      </c>
    </row>
    <row r="2" spans="2:21" s="211" customFormat="1" ht="12.75" customHeight="1">
      <c r="B2" s="204" t="s">
        <v>692</v>
      </c>
      <c r="C2" s="205"/>
      <c r="D2" s="205"/>
      <c r="E2" s="205"/>
      <c r="F2" s="205"/>
      <c r="G2" s="205"/>
      <c r="H2" s="205"/>
      <c r="I2" s="205"/>
      <c r="J2" s="206"/>
      <c r="K2" s="206"/>
      <c r="L2" s="207"/>
      <c r="M2" s="207"/>
      <c r="N2" s="208"/>
      <c r="O2" s="208"/>
      <c r="P2" s="208"/>
      <c r="Q2" s="208"/>
      <c r="R2" s="208"/>
      <c r="S2" s="208"/>
      <c r="T2" s="209"/>
      <c r="U2" s="210"/>
    </row>
    <row r="3" spans="2:20" ht="12.75">
      <c r="B3" s="211" t="s">
        <v>0</v>
      </c>
      <c r="C3" s="212"/>
      <c r="D3" s="205"/>
      <c r="E3" s="205"/>
      <c r="F3" s="205"/>
      <c r="G3" s="205"/>
      <c r="H3" s="205"/>
      <c r="I3" s="205"/>
      <c r="J3" s="209"/>
      <c r="K3" s="209"/>
      <c r="T3" s="209"/>
    </row>
    <row r="4" spans="2:20" s="211" customFormat="1" ht="12.75" customHeight="1">
      <c r="B4" s="204"/>
      <c r="J4" s="210"/>
      <c r="K4" s="210"/>
      <c r="L4" s="210"/>
      <c r="M4" s="210"/>
      <c r="N4" s="210"/>
      <c r="O4" s="210"/>
      <c r="P4" s="210"/>
      <c r="Q4" s="210"/>
      <c r="R4" s="210"/>
      <c r="S4" s="210"/>
      <c r="T4" s="206"/>
    </row>
    <row r="5" spans="2:20" s="211" customFormat="1" ht="12.75" customHeight="1">
      <c r="B5" s="214"/>
      <c r="C5" s="214"/>
      <c r="D5" s="214"/>
      <c r="E5" s="214"/>
      <c r="F5" s="214"/>
      <c r="G5" s="214"/>
      <c r="H5" s="215"/>
      <c r="I5" s="215"/>
      <c r="J5" s="215"/>
      <c r="K5" s="215"/>
      <c r="L5" s="215" t="s">
        <v>619</v>
      </c>
      <c r="M5" s="215"/>
      <c r="N5" s="215"/>
      <c r="O5" s="215"/>
      <c r="P5" s="215"/>
      <c r="Q5" s="215"/>
      <c r="R5" s="215"/>
      <c r="S5" s="215"/>
      <c r="T5" s="216"/>
    </row>
    <row r="6" spans="8:21" ht="12.75">
      <c r="H6" s="205"/>
      <c r="I6" s="205"/>
      <c r="J6" s="208"/>
      <c r="K6" s="208"/>
      <c r="L6" s="217" t="s">
        <v>635</v>
      </c>
      <c r="M6" s="217"/>
      <c r="N6" s="217"/>
      <c r="O6" s="217"/>
      <c r="P6" s="217"/>
      <c r="Q6" s="217"/>
      <c r="R6" s="217"/>
      <c r="S6" s="218"/>
      <c r="T6" s="209"/>
      <c r="U6" s="198"/>
    </row>
    <row r="7" spans="2:21" ht="12.75">
      <c r="B7" s="210" t="s">
        <v>1</v>
      </c>
      <c r="F7" s="219"/>
      <c r="G7" s="219"/>
      <c r="H7" s="219"/>
      <c r="I7" s="219"/>
      <c r="L7" s="220"/>
      <c r="M7" s="220"/>
      <c r="N7" s="220"/>
      <c r="O7" s="220"/>
      <c r="P7" s="220"/>
      <c r="Q7" s="220"/>
      <c r="R7" s="220"/>
      <c r="S7" s="220"/>
      <c r="U7" s="198"/>
    </row>
    <row r="8" spans="2:20" s="211" customFormat="1" ht="39" thickBot="1">
      <c r="B8" s="221"/>
      <c r="C8" s="221"/>
      <c r="D8" s="221"/>
      <c r="E8" s="221"/>
      <c r="F8" s="222"/>
      <c r="G8" s="222"/>
      <c r="H8" s="222"/>
      <c r="I8" s="223"/>
      <c r="J8" s="224">
        <v>2005</v>
      </c>
      <c r="K8" s="225"/>
      <c r="L8" s="224" t="s">
        <v>620</v>
      </c>
      <c r="M8" s="225"/>
      <c r="N8" s="226" t="s">
        <v>621</v>
      </c>
      <c r="O8" s="227"/>
      <c r="P8" s="228" t="s">
        <v>622</v>
      </c>
      <c r="Q8" s="227"/>
      <c r="R8" s="228" t="s">
        <v>521</v>
      </c>
      <c r="S8" s="226"/>
      <c r="T8" s="242">
        <v>38869</v>
      </c>
    </row>
    <row r="9" spans="6:21" ht="9.75" customHeight="1">
      <c r="F9" s="219"/>
      <c r="G9" s="219"/>
      <c r="H9" s="219"/>
      <c r="I9" s="219"/>
      <c r="L9" s="220"/>
      <c r="M9" s="220"/>
      <c r="N9" s="220"/>
      <c r="O9" s="220"/>
      <c r="P9" s="220"/>
      <c r="Q9" s="220"/>
      <c r="R9" s="220"/>
      <c r="S9" s="220"/>
      <c r="U9" s="198"/>
    </row>
    <row r="10" spans="2:20" ht="9.75" customHeight="1">
      <c r="B10" s="211" t="s">
        <v>196</v>
      </c>
      <c r="C10" s="230"/>
      <c r="D10" s="211"/>
      <c r="E10" s="211"/>
      <c r="F10" s="229"/>
      <c r="G10" s="229"/>
      <c r="H10" s="229"/>
      <c r="I10" s="229"/>
      <c r="J10" s="206">
        <v>-32664.229961611607</v>
      </c>
      <c r="K10" s="206"/>
      <c r="L10" s="206">
        <v>1629.8194382983784</v>
      </c>
      <c r="M10" s="206"/>
      <c r="N10" s="206">
        <v>1914.638558651684</v>
      </c>
      <c r="O10" s="206"/>
      <c r="P10" s="206">
        <v>4956.091636160074</v>
      </c>
      <c r="Q10" s="206"/>
      <c r="R10" s="206">
        <v>61.53066035118286</v>
      </c>
      <c r="S10" s="206"/>
      <c r="T10" s="206">
        <v>-24102.149668150305</v>
      </c>
    </row>
    <row r="11" spans="2:20" ht="12.75" customHeight="1">
      <c r="B11" s="211"/>
      <c r="C11" s="211"/>
      <c r="D11" s="211"/>
      <c r="E11" s="211"/>
      <c r="F11" s="229"/>
      <c r="G11" s="229"/>
      <c r="H11" s="229"/>
      <c r="I11" s="229"/>
      <c r="J11" s="206"/>
      <c r="K11" s="206"/>
      <c r="L11" s="206"/>
      <c r="M11" s="206"/>
      <c r="N11" s="206"/>
      <c r="O11" s="206"/>
      <c r="P11" s="206"/>
      <c r="Q11" s="206"/>
      <c r="R11" s="206"/>
      <c r="S11" s="206"/>
      <c r="T11" s="206"/>
    </row>
    <row r="12" spans="2:21" s="219" customFormat="1" ht="12.75">
      <c r="B12" s="229" t="s">
        <v>415</v>
      </c>
      <c r="C12" s="229" t="s">
        <v>475</v>
      </c>
      <c r="D12" s="229"/>
      <c r="E12" s="231"/>
      <c r="F12" s="229"/>
      <c r="G12" s="229"/>
      <c r="H12" s="229"/>
      <c r="I12" s="229"/>
      <c r="J12" s="206">
        <v>91899.68535867099</v>
      </c>
      <c r="K12" s="206"/>
      <c r="L12" s="206">
        <v>9527.62660118147</v>
      </c>
      <c r="M12" s="206"/>
      <c r="N12" s="206">
        <v>1849.8427041125626</v>
      </c>
      <c r="O12" s="206"/>
      <c r="P12" s="206">
        <v>1935.9772975991348</v>
      </c>
      <c r="Q12" s="206"/>
      <c r="R12" s="206">
        <v>-81.81990239869296</v>
      </c>
      <c r="S12" s="206"/>
      <c r="T12" s="206">
        <v>105131.31205916546</v>
      </c>
      <c r="U12" s="220"/>
    </row>
    <row r="13" spans="2:21" s="219" customFormat="1" ht="12.75">
      <c r="B13" s="229"/>
      <c r="C13" s="229"/>
      <c r="D13" s="229"/>
      <c r="E13" s="229"/>
      <c r="F13" s="229"/>
      <c r="G13" s="229"/>
      <c r="H13" s="229"/>
      <c r="I13" s="229"/>
      <c r="J13" s="206"/>
      <c r="K13" s="206"/>
      <c r="L13" s="206"/>
      <c r="M13" s="206"/>
      <c r="N13" s="206"/>
      <c r="O13" s="206"/>
      <c r="P13" s="206"/>
      <c r="Q13" s="206"/>
      <c r="R13" s="206"/>
      <c r="S13" s="206"/>
      <c r="T13" s="206"/>
      <c r="U13" s="220"/>
    </row>
    <row r="14" spans="2:21" s="233" customFormat="1" ht="12.75">
      <c r="B14" s="371"/>
      <c r="C14" s="371" t="s">
        <v>417</v>
      </c>
      <c r="D14" s="371" t="s">
        <v>760</v>
      </c>
      <c r="E14" s="371"/>
      <c r="F14" s="371"/>
      <c r="G14" s="371"/>
      <c r="H14" s="371"/>
      <c r="I14" s="371"/>
      <c r="J14" s="372">
        <v>21358.89483364643</v>
      </c>
      <c r="K14" s="372"/>
      <c r="L14" s="372">
        <v>1115.0027468959236</v>
      </c>
      <c r="M14" s="372"/>
      <c r="N14" s="372">
        <v>1440.1042700000003</v>
      </c>
      <c r="O14" s="372"/>
      <c r="P14" s="372">
        <v>127.577519999998</v>
      </c>
      <c r="Q14" s="372"/>
      <c r="R14" s="372">
        <v>4.6629367034256575E-15</v>
      </c>
      <c r="S14" s="372"/>
      <c r="T14" s="372">
        <v>24041.579370542353</v>
      </c>
      <c r="U14" s="373"/>
    </row>
    <row r="15" spans="2:21" s="219" customFormat="1" ht="12.75">
      <c r="B15" s="229"/>
      <c r="C15" s="229"/>
      <c r="D15" s="229" t="s">
        <v>200</v>
      </c>
      <c r="E15" s="229" t="s">
        <v>522</v>
      </c>
      <c r="F15" s="229"/>
      <c r="G15" s="229"/>
      <c r="H15" s="229"/>
      <c r="I15" s="229"/>
      <c r="J15" s="206">
        <v>18761.44142912643</v>
      </c>
      <c r="K15" s="206"/>
      <c r="L15" s="206">
        <v>676.9566077811096</v>
      </c>
      <c r="M15" s="206"/>
      <c r="N15" s="206">
        <v>1440.1042700000003</v>
      </c>
      <c r="O15" s="206"/>
      <c r="P15" s="206">
        <v>127.577519999998</v>
      </c>
      <c r="Q15" s="206"/>
      <c r="R15" s="206">
        <v>4.6629367034256575E-15</v>
      </c>
      <c r="S15" s="206"/>
      <c r="T15" s="206">
        <v>21006.07982690754</v>
      </c>
      <c r="U15" s="220"/>
    </row>
    <row r="16" spans="2:21" s="219" customFormat="1" ht="12.75">
      <c r="B16" s="229"/>
      <c r="C16" s="229"/>
      <c r="D16" s="229"/>
      <c r="E16" s="229" t="s">
        <v>201</v>
      </c>
      <c r="F16" s="229"/>
      <c r="G16" s="229"/>
      <c r="H16" s="229"/>
      <c r="I16" s="229"/>
      <c r="J16" s="206">
        <v>0</v>
      </c>
      <c r="K16" s="206"/>
      <c r="L16" s="206">
        <v>0</v>
      </c>
      <c r="M16" s="206"/>
      <c r="N16" s="206">
        <v>0</v>
      </c>
      <c r="O16" s="206"/>
      <c r="P16" s="206">
        <v>0</v>
      </c>
      <c r="Q16" s="206"/>
      <c r="R16" s="206">
        <v>0</v>
      </c>
      <c r="S16" s="206"/>
      <c r="T16" s="206">
        <v>0</v>
      </c>
      <c r="U16" s="220"/>
    </row>
    <row r="17" spans="2:21" s="219" customFormat="1" ht="12.75">
      <c r="B17" s="229"/>
      <c r="C17" s="229"/>
      <c r="D17" s="229"/>
      <c r="E17" s="229" t="s">
        <v>523</v>
      </c>
      <c r="F17" s="229" t="s">
        <v>524</v>
      </c>
      <c r="G17" s="229"/>
      <c r="H17" s="229"/>
      <c r="I17" s="229"/>
      <c r="J17" s="206">
        <v>18761.44142912643</v>
      </c>
      <c r="K17" s="206"/>
      <c r="L17" s="206">
        <v>676.9566077811096</v>
      </c>
      <c r="M17" s="206"/>
      <c r="N17" s="206">
        <v>1440.1042700000003</v>
      </c>
      <c r="O17" s="206"/>
      <c r="P17" s="206">
        <v>127.577519999998</v>
      </c>
      <c r="Q17" s="206"/>
      <c r="R17" s="206">
        <v>4.6629367034256575E-15</v>
      </c>
      <c r="S17" s="206"/>
      <c r="T17" s="206">
        <v>21006.07982690754</v>
      </c>
      <c r="U17" s="220"/>
    </row>
    <row r="18" spans="2:21" s="219" customFormat="1" ht="12.75">
      <c r="B18" s="229"/>
      <c r="C18" s="229"/>
      <c r="D18" s="229"/>
      <c r="E18" s="229" t="s">
        <v>525</v>
      </c>
      <c r="F18" s="229" t="s">
        <v>526</v>
      </c>
      <c r="G18" s="229"/>
      <c r="H18" s="229"/>
      <c r="I18" s="229"/>
      <c r="J18" s="206">
        <v>0</v>
      </c>
      <c r="K18" s="206"/>
      <c r="L18" s="206">
        <v>0</v>
      </c>
      <c r="M18" s="206"/>
      <c r="N18" s="206">
        <v>0</v>
      </c>
      <c r="O18" s="206"/>
      <c r="P18" s="206">
        <v>0</v>
      </c>
      <c r="Q18" s="206"/>
      <c r="R18" s="206">
        <v>0</v>
      </c>
      <c r="S18" s="206"/>
      <c r="T18" s="206">
        <v>0</v>
      </c>
      <c r="U18" s="220"/>
    </row>
    <row r="19" spans="2:21" s="219" customFormat="1" ht="12.75">
      <c r="B19" s="229"/>
      <c r="C19" s="229"/>
      <c r="D19" s="229" t="s">
        <v>204</v>
      </c>
      <c r="E19" s="229" t="s">
        <v>17</v>
      </c>
      <c r="F19" s="229"/>
      <c r="G19" s="229"/>
      <c r="H19" s="229"/>
      <c r="I19" s="229"/>
      <c r="J19" s="206">
        <v>2597.45340452</v>
      </c>
      <c r="K19" s="206"/>
      <c r="L19" s="206">
        <v>438.0461391148139</v>
      </c>
      <c r="M19" s="206"/>
      <c r="N19" s="206">
        <v>0</v>
      </c>
      <c r="O19" s="206"/>
      <c r="P19" s="206">
        <v>0</v>
      </c>
      <c r="Q19" s="206"/>
      <c r="R19" s="206">
        <v>0</v>
      </c>
      <c r="S19" s="206"/>
      <c r="T19" s="206">
        <v>3035.4995436348136</v>
      </c>
      <c r="U19" s="220"/>
    </row>
    <row r="20" spans="2:21" s="219" customFormat="1" ht="12.75">
      <c r="B20" s="229"/>
      <c r="C20" s="229"/>
      <c r="D20" s="229"/>
      <c r="E20" s="229" t="s">
        <v>527</v>
      </c>
      <c r="F20" s="229" t="s">
        <v>524</v>
      </c>
      <c r="G20" s="229"/>
      <c r="H20" s="229"/>
      <c r="I20" s="229"/>
      <c r="J20" s="206">
        <v>2597.45340452</v>
      </c>
      <c r="K20" s="206"/>
      <c r="L20" s="206">
        <v>438.0461391148139</v>
      </c>
      <c r="M20" s="206"/>
      <c r="N20" s="206">
        <v>0</v>
      </c>
      <c r="O20" s="206"/>
      <c r="P20" s="206">
        <v>0</v>
      </c>
      <c r="Q20" s="206"/>
      <c r="R20" s="206">
        <v>0</v>
      </c>
      <c r="S20" s="206"/>
      <c r="T20" s="206">
        <v>3035.4995436348136</v>
      </c>
      <c r="U20" s="220"/>
    </row>
    <row r="21" spans="2:21" s="219" customFormat="1" ht="12.75">
      <c r="B21" s="229"/>
      <c r="C21" s="229"/>
      <c r="D21" s="229"/>
      <c r="E21" s="229" t="s">
        <v>528</v>
      </c>
      <c r="F21" s="229" t="s">
        <v>526</v>
      </c>
      <c r="G21" s="229"/>
      <c r="H21" s="229"/>
      <c r="I21" s="229"/>
      <c r="J21" s="206">
        <v>0</v>
      </c>
      <c r="K21" s="206"/>
      <c r="L21" s="206">
        <v>0</v>
      </c>
      <c r="M21" s="206"/>
      <c r="N21" s="206">
        <v>0</v>
      </c>
      <c r="O21" s="206"/>
      <c r="P21" s="206">
        <v>0</v>
      </c>
      <c r="Q21" s="206"/>
      <c r="R21" s="206">
        <v>0</v>
      </c>
      <c r="S21" s="206"/>
      <c r="T21" s="206">
        <v>0</v>
      </c>
      <c r="U21" s="220"/>
    </row>
    <row r="22" spans="2:21" s="233" customFormat="1" ht="12.75">
      <c r="B22" s="371"/>
      <c r="C22" s="371" t="s">
        <v>421</v>
      </c>
      <c r="D22" s="371" t="s">
        <v>755</v>
      </c>
      <c r="E22" s="371"/>
      <c r="F22" s="371"/>
      <c r="G22" s="371"/>
      <c r="H22" s="371"/>
      <c r="I22" s="371"/>
      <c r="J22" s="372">
        <v>37041.134492415644</v>
      </c>
      <c r="K22" s="372"/>
      <c r="L22" s="372">
        <v>4280.970269327376</v>
      </c>
      <c r="M22" s="372"/>
      <c r="N22" s="372">
        <v>430.1945413235653</v>
      </c>
      <c r="O22" s="372"/>
      <c r="P22" s="372">
        <v>786.5119209970402</v>
      </c>
      <c r="Q22" s="372"/>
      <c r="R22" s="372">
        <v>45.07213756105817</v>
      </c>
      <c r="S22" s="372"/>
      <c r="T22" s="372">
        <v>42583.88336162468</v>
      </c>
      <c r="U22" s="373"/>
    </row>
    <row r="23" spans="2:21" s="219" customFormat="1" ht="12.75">
      <c r="B23" s="229"/>
      <c r="C23" s="229"/>
      <c r="D23" s="229" t="s">
        <v>529</v>
      </c>
      <c r="E23" s="229" t="s">
        <v>530</v>
      </c>
      <c r="F23" s="229"/>
      <c r="G23" s="229"/>
      <c r="H23" s="229"/>
      <c r="I23" s="229"/>
      <c r="J23" s="206">
        <v>32741.29249986195</v>
      </c>
      <c r="K23" s="206"/>
      <c r="L23" s="206">
        <v>1466.435904631806</v>
      </c>
      <c r="M23" s="206"/>
      <c r="N23" s="206">
        <v>485.96873829527306</v>
      </c>
      <c r="O23" s="206"/>
      <c r="P23" s="206">
        <v>774.8799119050693</v>
      </c>
      <c r="Q23" s="206"/>
      <c r="R23" s="206">
        <v>20.4685021532555</v>
      </c>
      <c r="S23" s="206"/>
      <c r="T23" s="206">
        <v>35489.04555684735</v>
      </c>
      <c r="U23" s="220"/>
    </row>
    <row r="24" spans="2:21" s="219" customFormat="1" ht="12.75">
      <c r="B24" s="229"/>
      <c r="C24" s="229"/>
      <c r="D24" s="229"/>
      <c r="E24" s="229" t="s">
        <v>531</v>
      </c>
      <c r="F24" s="229" t="s">
        <v>81</v>
      </c>
      <c r="G24" s="229"/>
      <c r="H24" s="229"/>
      <c r="I24" s="229"/>
      <c r="J24" s="206">
        <v>0</v>
      </c>
      <c r="K24" s="206"/>
      <c r="L24" s="206">
        <v>0</v>
      </c>
      <c r="M24" s="206"/>
      <c r="N24" s="206">
        <v>0</v>
      </c>
      <c r="O24" s="206"/>
      <c r="P24" s="206">
        <v>0</v>
      </c>
      <c r="Q24" s="206"/>
      <c r="R24" s="206">
        <v>0</v>
      </c>
      <c r="S24" s="206"/>
      <c r="T24" s="206">
        <v>0</v>
      </c>
      <c r="U24" s="220"/>
    </row>
    <row r="25" spans="2:21" s="219" customFormat="1" ht="12.75">
      <c r="B25" s="229"/>
      <c r="C25" s="229"/>
      <c r="D25" s="229"/>
      <c r="E25" s="229" t="s">
        <v>532</v>
      </c>
      <c r="F25" s="229" t="s">
        <v>533</v>
      </c>
      <c r="G25" s="229"/>
      <c r="H25" s="229"/>
      <c r="I25" s="229"/>
      <c r="J25" s="206">
        <v>0</v>
      </c>
      <c r="K25" s="206"/>
      <c r="L25" s="206">
        <v>0</v>
      </c>
      <c r="M25" s="206"/>
      <c r="N25" s="206">
        <v>0</v>
      </c>
      <c r="O25" s="206"/>
      <c r="P25" s="206">
        <v>0</v>
      </c>
      <c r="Q25" s="206"/>
      <c r="R25" s="206">
        <v>0</v>
      </c>
      <c r="S25" s="206"/>
      <c r="T25" s="206">
        <v>0</v>
      </c>
      <c r="U25" s="220"/>
    </row>
    <row r="26" spans="2:21" s="219" customFormat="1" ht="12.75">
      <c r="B26" s="229"/>
      <c r="C26" s="229"/>
      <c r="D26" s="229"/>
      <c r="E26" s="229" t="s">
        <v>534</v>
      </c>
      <c r="F26" s="229" t="s">
        <v>153</v>
      </c>
      <c r="G26" s="229"/>
      <c r="H26" s="229"/>
      <c r="I26" s="229"/>
      <c r="J26" s="206">
        <v>17.6</v>
      </c>
      <c r="K26" s="206"/>
      <c r="L26" s="206">
        <v>0.5253769999999999</v>
      </c>
      <c r="M26" s="206"/>
      <c r="N26" s="206">
        <v>-0.763607</v>
      </c>
      <c r="O26" s="206"/>
      <c r="P26" s="206">
        <v>0</v>
      </c>
      <c r="Q26" s="206"/>
      <c r="R26" s="206">
        <v>-0.0025610000000000355</v>
      </c>
      <c r="S26" s="206"/>
      <c r="T26" s="206">
        <v>17.359209</v>
      </c>
      <c r="U26" s="220"/>
    </row>
    <row r="27" spans="2:21" s="219" customFormat="1" ht="12.75">
      <c r="B27" s="229"/>
      <c r="C27" s="229"/>
      <c r="D27" s="229"/>
      <c r="E27" s="229" t="s">
        <v>535</v>
      </c>
      <c r="F27" s="229" t="s">
        <v>154</v>
      </c>
      <c r="G27" s="229"/>
      <c r="H27" s="229"/>
      <c r="I27" s="229"/>
      <c r="J27" s="206">
        <v>32723.69249986195</v>
      </c>
      <c r="K27" s="206"/>
      <c r="L27" s="206">
        <v>1465.910527631806</v>
      </c>
      <c r="M27" s="206"/>
      <c r="N27" s="206">
        <v>486.73234529527303</v>
      </c>
      <c r="O27" s="206"/>
      <c r="P27" s="206">
        <v>774.8799119050693</v>
      </c>
      <c r="Q27" s="206"/>
      <c r="R27" s="206">
        <v>20.4710631532555</v>
      </c>
      <c r="S27" s="206"/>
      <c r="T27" s="206">
        <v>35471.686347847346</v>
      </c>
      <c r="U27" s="220"/>
    </row>
    <row r="28" spans="2:21" s="219" customFormat="1" ht="12.75">
      <c r="B28" s="229"/>
      <c r="C28" s="229"/>
      <c r="D28" s="229" t="s">
        <v>536</v>
      </c>
      <c r="E28" s="229" t="s">
        <v>215</v>
      </c>
      <c r="F28" s="229"/>
      <c r="G28" s="229"/>
      <c r="H28" s="229"/>
      <c r="I28" s="229"/>
      <c r="J28" s="206">
        <v>4299.841992553694</v>
      </c>
      <c r="K28" s="206"/>
      <c r="L28" s="206">
        <v>2814.5343646955694</v>
      </c>
      <c r="M28" s="206"/>
      <c r="N28" s="206">
        <v>-55.77419697170777</v>
      </c>
      <c r="O28" s="206"/>
      <c r="P28" s="206">
        <v>11.63200909197084</v>
      </c>
      <c r="Q28" s="206"/>
      <c r="R28" s="206">
        <v>24.60363540780267</v>
      </c>
      <c r="S28" s="206"/>
      <c r="T28" s="206">
        <v>7094.837804777329</v>
      </c>
      <c r="U28" s="220"/>
    </row>
    <row r="29" spans="2:21" s="219" customFormat="1" ht="12.75">
      <c r="B29" s="229"/>
      <c r="C29" s="229"/>
      <c r="D29" s="229"/>
      <c r="E29" s="229" t="s">
        <v>537</v>
      </c>
      <c r="F29" s="229" t="s">
        <v>538</v>
      </c>
      <c r="G29" s="229"/>
      <c r="H29" s="229"/>
      <c r="I29" s="229"/>
      <c r="J29" s="206">
        <v>3038.651980575744</v>
      </c>
      <c r="K29" s="206"/>
      <c r="L29" s="206">
        <v>134.8443270664913</v>
      </c>
      <c r="M29" s="206"/>
      <c r="N29" s="206">
        <v>-74.06017366028176</v>
      </c>
      <c r="O29" s="206"/>
      <c r="P29" s="206">
        <v>6.617058855970841</v>
      </c>
      <c r="Q29" s="206"/>
      <c r="R29" s="206">
        <v>-246.34150953172255</v>
      </c>
      <c r="S29" s="206"/>
      <c r="T29" s="206">
        <v>2859.7116833062023</v>
      </c>
      <c r="U29" s="220"/>
    </row>
    <row r="30" spans="2:21" s="219" customFormat="1" ht="12.75">
      <c r="B30" s="229"/>
      <c r="C30" s="229"/>
      <c r="D30" s="229"/>
      <c r="E30" s="229"/>
      <c r="F30" s="229" t="s">
        <v>539</v>
      </c>
      <c r="G30" s="229" t="s">
        <v>81</v>
      </c>
      <c r="H30" s="229"/>
      <c r="I30" s="229"/>
      <c r="J30" s="206">
        <v>0</v>
      </c>
      <c r="K30" s="206"/>
      <c r="L30" s="206">
        <v>0</v>
      </c>
      <c r="M30" s="206"/>
      <c r="N30" s="206">
        <v>0</v>
      </c>
      <c r="O30" s="206"/>
      <c r="P30" s="206">
        <v>0</v>
      </c>
      <c r="Q30" s="206"/>
      <c r="R30" s="206">
        <v>0</v>
      </c>
      <c r="S30" s="206"/>
      <c r="T30" s="206">
        <v>0</v>
      </c>
      <c r="U30" s="220"/>
    </row>
    <row r="31" spans="2:21" s="219" customFormat="1" ht="12.75">
      <c r="B31" s="229"/>
      <c r="C31" s="229"/>
      <c r="D31" s="229"/>
      <c r="E31" s="229"/>
      <c r="F31" s="229" t="s">
        <v>540</v>
      </c>
      <c r="G31" s="229" t="s">
        <v>533</v>
      </c>
      <c r="H31" s="229"/>
      <c r="I31" s="229"/>
      <c r="J31" s="206">
        <v>0</v>
      </c>
      <c r="K31" s="206"/>
      <c r="L31" s="206">
        <v>0</v>
      </c>
      <c r="M31" s="206"/>
      <c r="N31" s="206">
        <v>0</v>
      </c>
      <c r="O31" s="206"/>
      <c r="P31" s="206">
        <v>0</v>
      </c>
      <c r="Q31" s="206"/>
      <c r="R31" s="206">
        <v>0</v>
      </c>
      <c r="S31" s="206"/>
      <c r="T31" s="206">
        <v>0</v>
      </c>
      <c r="U31" s="220"/>
    </row>
    <row r="32" spans="2:21" s="219" customFormat="1" ht="12.75">
      <c r="B32" s="229"/>
      <c r="C32" s="229"/>
      <c r="D32" s="229"/>
      <c r="E32" s="229"/>
      <c r="F32" s="229" t="s">
        <v>541</v>
      </c>
      <c r="G32" s="229" t="s">
        <v>153</v>
      </c>
      <c r="H32" s="229"/>
      <c r="I32" s="229"/>
      <c r="J32" s="206">
        <v>304.575</v>
      </c>
      <c r="K32" s="206"/>
      <c r="L32" s="206">
        <v>-176.48934399999985</v>
      </c>
      <c r="M32" s="206"/>
      <c r="N32" s="206">
        <v>-4.222422</v>
      </c>
      <c r="O32" s="206"/>
      <c r="P32" s="206">
        <v>0</v>
      </c>
      <c r="Q32" s="206"/>
      <c r="R32" s="206">
        <v>24.491354999999857</v>
      </c>
      <c r="S32" s="206"/>
      <c r="T32" s="206">
        <v>148.354589</v>
      </c>
      <c r="U32" s="220"/>
    </row>
    <row r="33" spans="2:21" s="219" customFormat="1" ht="12.75">
      <c r="B33" s="229"/>
      <c r="C33" s="229"/>
      <c r="D33" s="229"/>
      <c r="E33" s="229"/>
      <c r="F33" s="229" t="s">
        <v>542</v>
      </c>
      <c r="G33" s="229" t="s">
        <v>154</v>
      </c>
      <c r="H33" s="229"/>
      <c r="I33" s="229"/>
      <c r="J33" s="206">
        <v>2734.076980575744</v>
      </c>
      <c r="K33" s="206"/>
      <c r="L33" s="206">
        <v>311.33367106649115</v>
      </c>
      <c r="M33" s="206"/>
      <c r="N33" s="206">
        <v>-69.83775166028177</v>
      </c>
      <c r="O33" s="206"/>
      <c r="P33" s="206">
        <v>6.617058855970841</v>
      </c>
      <c r="Q33" s="206"/>
      <c r="R33" s="206">
        <v>-270.8328645317224</v>
      </c>
      <c r="S33" s="206"/>
      <c r="T33" s="206">
        <v>2711.3570943062023</v>
      </c>
      <c r="U33" s="220"/>
    </row>
    <row r="34" spans="2:21" s="219" customFormat="1" ht="12.75">
      <c r="B34" s="229"/>
      <c r="C34" s="229"/>
      <c r="D34" s="229"/>
      <c r="E34" s="229" t="s">
        <v>221</v>
      </c>
      <c r="F34" s="229"/>
      <c r="G34" s="229"/>
      <c r="H34" s="229"/>
      <c r="I34" s="229"/>
      <c r="J34" s="206">
        <v>1261.1900119779498</v>
      </c>
      <c r="K34" s="206"/>
      <c r="L34" s="206">
        <v>2679.6900376290782</v>
      </c>
      <c r="M34" s="206"/>
      <c r="N34" s="206">
        <v>18.285976688574</v>
      </c>
      <c r="O34" s="206"/>
      <c r="P34" s="206">
        <v>5.014950236</v>
      </c>
      <c r="Q34" s="206"/>
      <c r="R34" s="206">
        <v>270.9451449395252</v>
      </c>
      <c r="S34" s="206"/>
      <c r="T34" s="206">
        <v>4235.126121471127</v>
      </c>
      <c r="U34" s="220"/>
    </row>
    <row r="35" spans="2:21" s="219" customFormat="1" ht="12.75">
      <c r="B35" s="229"/>
      <c r="C35" s="229"/>
      <c r="D35" s="229"/>
      <c r="E35" s="229"/>
      <c r="F35" s="229" t="s">
        <v>543</v>
      </c>
      <c r="G35" s="229" t="s">
        <v>81</v>
      </c>
      <c r="H35" s="229"/>
      <c r="I35" s="229"/>
      <c r="J35" s="206">
        <v>0</v>
      </c>
      <c r="K35" s="206"/>
      <c r="L35" s="206">
        <v>0</v>
      </c>
      <c r="M35" s="206"/>
      <c r="N35" s="206">
        <v>0</v>
      </c>
      <c r="O35" s="206"/>
      <c r="P35" s="206">
        <v>0</v>
      </c>
      <c r="Q35" s="206"/>
      <c r="R35" s="206">
        <v>0</v>
      </c>
      <c r="S35" s="206"/>
      <c r="T35" s="206">
        <v>0</v>
      </c>
      <c r="U35" s="220"/>
    </row>
    <row r="36" spans="2:21" s="219" customFormat="1" ht="12.75">
      <c r="B36" s="229"/>
      <c r="C36" s="229"/>
      <c r="D36" s="229"/>
      <c r="E36" s="229"/>
      <c r="F36" s="229" t="s">
        <v>544</v>
      </c>
      <c r="G36" s="229" t="s">
        <v>533</v>
      </c>
      <c r="H36" s="229"/>
      <c r="I36" s="229"/>
      <c r="J36" s="206">
        <v>0</v>
      </c>
      <c r="K36" s="206"/>
      <c r="L36" s="206">
        <v>2907.2488989729704</v>
      </c>
      <c r="M36" s="206"/>
      <c r="N36" s="206">
        <v>0</v>
      </c>
      <c r="O36" s="206"/>
      <c r="P36" s="206">
        <v>0</v>
      </c>
      <c r="Q36" s="206"/>
      <c r="R36" s="206">
        <v>0</v>
      </c>
      <c r="S36" s="206"/>
      <c r="T36" s="206">
        <v>2907.2488989729704</v>
      </c>
      <c r="U36" s="220"/>
    </row>
    <row r="37" spans="2:21" s="219" customFormat="1" ht="12.75">
      <c r="B37" s="229"/>
      <c r="C37" s="229"/>
      <c r="D37" s="229"/>
      <c r="E37" s="229"/>
      <c r="F37" s="229" t="s">
        <v>545</v>
      </c>
      <c r="G37" s="229" t="s">
        <v>153</v>
      </c>
      <c r="H37" s="229"/>
      <c r="I37" s="229"/>
      <c r="J37" s="206">
        <v>3.327</v>
      </c>
      <c r="K37" s="206"/>
      <c r="L37" s="206">
        <v>-1.3516600000000003</v>
      </c>
      <c r="M37" s="206"/>
      <c r="N37" s="206">
        <v>-0.0842</v>
      </c>
      <c r="O37" s="206"/>
      <c r="P37" s="206">
        <v>0</v>
      </c>
      <c r="Q37" s="206"/>
      <c r="R37" s="206">
        <v>0.09535200000000033</v>
      </c>
      <c r="S37" s="206"/>
      <c r="T37" s="206">
        <v>1.986492</v>
      </c>
      <c r="U37" s="220"/>
    </row>
    <row r="38" spans="2:21" s="219" customFormat="1" ht="12.75">
      <c r="B38" s="229"/>
      <c r="C38" s="229"/>
      <c r="D38" s="229"/>
      <c r="E38" s="229"/>
      <c r="F38" s="229" t="s">
        <v>546</v>
      </c>
      <c r="G38" s="229" t="s">
        <v>154</v>
      </c>
      <c r="H38" s="229"/>
      <c r="I38" s="229"/>
      <c r="J38" s="206">
        <v>1257.8630119779498</v>
      </c>
      <c r="K38" s="206"/>
      <c r="L38" s="206">
        <v>-226.2072013438923</v>
      </c>
      <c r="M38" s="206"/>
      <c r="N38" s="206">
        <v>18.370176688574</v>
      </c>
      <c r="O38" s="206"/>
      <c r="P38" s="206">
        <v>5.014950236</v>
      </c>
      <c r="Q38" s="206"/>
      <c r="R38" s="206">
        <v>270.84979293952523</v>
      </c>
      <c r="S38" s="206"/>
      <c r="T38" s="206">
        <v>1325.8907304981565</v>
      </c>
      <c r="U38" s="220"/>
    </row>
    <row r="39" spans="2:21" s="233" customFormat="1" ht="12.75">
      <c r="B39" s="371"/>
      <c r="C39" s="371" t="s">
        <v>474</v>
      </c>
      <c r="D39" s="371" t="s">
        <v>310</v>
      </c>
      <c r="E39" s="371"/>
      <c r="F39" s="371"/>
      <c r="G39" s="371"/>
      <c r="H39" s="371"/>
      <c r="I39" s="371"/>
      <c r="J39" s="372">
        <v>1023.2267079500001</v>
      </c>
      <c r="K39" s="372"/>
      <c r="L39" s="372">
        <v>-960.9730445610919</v>
      </c>
      <c r="M39" s="372"/>
      <c r="N39" s="372">
        <v>68.74389278899696</v>
      </c>
      <c r="O39" s="372"/>
      <c r="P39" s="372">
        <v>586.4391069420949</v>
      </c>
      <c r="Q39" s="372"/>
      <c r="R39" s="372">
        <v>45.35717121999997</v>
      </c>
      <c r="S39" s="372"/>
      <c r="T39" s="372">
        <v>762.79383434</v>
      </c>
      <c r="U39" s="373"/>
    </row>
    <row r="40" spans="2:21" s="219" customFormat="1" ht="12.75">
      <c r="B40" s="229"/>
      <c r="C40" s="229"/>
      <c r="D40" s="229" t="s">
        <v>547</v>
      </c>
      <c r="E40" s="229" t="s">
        <v>81</v>
      </c>
      <c r="F40" s="229"/>
      <c r="G40" s="229"/>
      <c r="H40" s="229"/>
      <c r="I40" s="229"/>
      <c r="J40" s="206">
        <v>0</v>
      </c>
      <c r="K40" s="206"/>
      <c r="L40" s="206">
        <v>0</v>
      </c>
      <c r="M40" s="206"/>
      <c r="N40" s="206">
        <v>0</v>
      </c>
      <c r="O40" s="206"/>
      <c r="P40" s="206">
        <v>0</v>
      </c>
      <c r="Q40" s="206"/>
      <c r="R40" s="206">
        <v>0</v>
      </c>
      <c r="S40" s="206"/>
      <c r="T40" s="206">
        <v>0</v>
      </c>
      <c r="U40" s="220"/>
    </row>
    <row r="41" spans="2:21" s="219" customFormat="1" ht="12.75">
      <c r="B41" s="229"/>
      <c r="C41" s="229"/>
      <c r="D41" s="229" t="s">
        <v>548</v>
      </c>
      <c r="E41" s="229" t="s">
        <v>533</v>
      </c>
      <c r="F41" s="229"/>
      <c r="G41" s="229"/>
      <c r="H41" s="229"/>
      <c r="I41" s="229"/>
      <c r="J41" s="206">
        <v>0</v>
      </c>
      <c r="K41" s="206"/>
      <c r="L41" s="206">
        <v>0</v>
      </c>
      <c r="M41" s="206"/>
      <c r="N41" s="206">
        <v>0</v>
      </c>
      <c r="O41" s="206"/>
      <c r="P41" s="206">
        <v>0</v>
      </c>
      <c r="Q41" s="206"/>
      <c r="R41" s="206">
        <v>0</v>
      </c>
      <c r="S41" s="206"/>
      <c r="T41" s="206">
        <v>0</v>
      </c>
      <c r="U41" s="220"/>
    </row>
    <row r="42" spans="2:21" s="219" customFormat="1" ht="12.75">
      <c r="B42" s="229"/>
      <c r="C42" s="229"/>
      <c r="D42" s="229" t="s">
        <v>549</v>
      </c>
      <c r="E42" s="229" t="s">
        <v>153</v>
      </c>
      <c r="F42" s="229"/>
      <c r="G42" s="229"/>
      <c r="H42" s="229"/>
      <c r="I42" s="229"/>
      <c r="J42" s="206">
        <v>781.8355208400001</v>
      </c>
      <c r="K42" s="206"/>
      <c r="L42" s="206">
        <v>-798.1452695399744</v>
      </c>
      <c r="M42" s="206"/>
      <c r="N42" s="206">
        <v>54.668956279938755</v>
      </c>
      <c r="O42" s="206"/>
      <c r="P42" s="206">
        <v>588.7995381800355</v>
      </c>
      <c r="Q42" s="206"/>
      <c r="R42" s="206">
        <v>0</v>
      </c>
      <c r="S42" s="206"/>
      <c r="T42" s="206">
        <v>627.15874576</v>
      </c>
      <c r="U42" s="220"/>
    </row>
    <row r="43" spans="2:21" s="219" customFormat="1" ht="12.75">
      <c r="B43" s="229"/>
      <c r="C43" s="229"/>
      <c r="D43" s="229" t="s">
        <v>550</v>
      </c>
      <c r="E43" s="229" t="s">
        <v>154</v>
      </c>
      <c r="F43" s="229"/>
      <c r="G43" s="229"/>
      <c r="H43" s="229"/>
      <c r="I43" s="229"/>
      <c r="J43" s="206">
        <v>241.39118711000003</v>
      </c>
      <c r="K43" s="206"/>
      <c r="L43" s="206">
        <v>-162.8277750211176</v>
      </c>
      <c r="M43" s="206"/>
      <c r="N43" s="206">
        <v>14.074936509058197</v>
      </c>
      <c r="O43" s="206"/>
      <c r="P43" s="206">
        <v>-2.3604312379406096</v>
      </c>
      <c r="Q43" s="206"/>
      <c r="R43" s="206">
        <v>45.35717121999997</v>
      </c>
      <c r="S43" s="206"/>
      <c r="T43" s="206">
        <v>135.63508858</v>
      </c>
      <c r="U43" s="220"/>
    </row>
    <row r="44" spans="2:21" s="233" customFormat="1" ht="12.75">
      <c r="B44" s="371"/>
      <c r="C44" s="371" t="s">
        <v>551</v>
      </c>
      <c r="D44" s="371" t="s">
        <v>227</v>
      </c>
      <c r="E44" s="371"/>
      <c r="F44" s="371"/>
      <c r="G44" s="371"/>
      <c r="H44" s="371"/>
      <c r="I44" s="371"/>
      <c r="J44" s="372">
        <v>15513.029324658915</v>
      </c>
      <c r="K44" s="372"/>
      <c r="L44" s="372">
        <v>4743.026629519262</v>
      </c>
      <c r="M44" s="372"/>
      <c r="N44" s="372">
        <v>0</v>
      </c>
      <c r="O44" s="372"/>
      <c r="P44" s="372">
        <v>89.14874966000062</v>
      </c>
      <c r="Q44" s="372"/>
      <c r="R44" s="372">
        <v>-172.24921117975111</v>
      </c>
      <c r="S44" s="372"/>
      <c r="T44" s="372">
        <v>20172.955492658424</v>
      </c>
      <c r="U44" s="373"/>
    </row>
    <row r="45" spans="2:21" s="219" customFormat="1" ht="12.75">
      <c r="B45" s="229"/>
      <c r="C45" s="229"/>
      <c r="D45" s="229" t="s">
        <v>273</v>
      </c>
      <c r="E45" s="229" t="s">
        <v>21</v>
      </c>
      <c r="F45" s="229"/>
      <c r="G45" s="229"/>
      <c r="H45" s="229"/>
      <c r="I45" s="229"/>
      <c r="J45" s="206">
        <v>6655.965785343306</v>
      </c>
      <c r="K45" s="206"/>
      <c r="L45" s="206">
        <v>2108.0507263307722</v>
      </c>
      <c r="M45" s="206"/>
      <c r="N45" s="206">
        <v>0</v>
      </c>
      <c r="O45" s="206"/>
      <c r="P45" s="206">
        <v>0</v>
      </c>
      <c r="Q45" s="206"/>
      <c r="R45" s="206">
        <v>0</v>
      </c>
      <c r="S45" s="206"/>
      <c r="T45" s="206">
        <v>8764.016511674079</v>
      </c>
      <c r="U45" s="220"/>
    </row>
    <row r="46" spans="2:21" s="219" customFormat="1" ht="12.75">
      <c r="B46" s="229"/>
      <c r="C46" s="229"/>
      <c r="D46" s="229"/>
      <c r="E46" s="229" t="s">
        <v>552</v>
      </c>
      <c r="F46" s="229" t="s">
        <v>533</v>
      </c>
      <c r="G46" s="229"/>
      <c r="H46" s="229"/>
      <c r="I46" s="229"/>
      <c r="J46" s="206">
        <v>0</v>
      </c>
      <c r="K46" s="206"/>
      <c r="L46" s="206">
        <v>0</v>
      </c>
      <c r="M46" s="206"/>
      <c r="N46" s="206">
        <v>0</v>
      </c>
      <c r="O46" s="206"/>
      <c r="P46" s="206">
        <v>0</v>
      </c>
      <c r="Q46" s="206"/>
      <c r="R46" s="206">
        <v>0</v>
      </c>
      <c r="S46" s="206"/>
      <c r="T46" s="206">
        <v>0</v>
      </c>
      <c r="U46" s="220"/>
    </row>
    <row r="47" spans="2:21" s="219" customFormat="1" ht="12.75">
      <c r="B47" s="229"/>
      <c r="C47" s="229"/>
      <c r="D47" s="229"/>
      <c r="E47" s="229"/>
      <c r="F47" s="229" t="s">
        <v>553</v>
      </c>
      <c r="G47" s="229" t="s">
        <v>554</v>
      </c>
      <c r="H47" s="229"/>
      <c r="I47" s="229"/>
      <c r="J47" s="206">
        <v>0</v>
      </c>
      <c r="K47" s="206"/>
      <c r="L47" s="206">
        <v>0</v>
      </c>
      <c r="M47" s="206"/>
      <c r="N47" s="206">
        <v>0</v>
      </c>
      <c r="O47" s="206"/>
      <c r="P47" s="206">
        <v>0</v>
      </c>
      <c r="Q47" s="206"/>
      <c r="R47" s="206">
        <v>0</v>
      </c>
      <c r="S47" s="206"/>
      <c r="T47" s="206">
        <v>0</v>
      </c>
      <c r="U47" s="220"/>
    </row>
    <row r="48" spans="2:21" s="219" customFormat="1" ht="12.75">
      <c r="B48" s="229"/>
      <c r="C48" s="229"/>
      <c r="D48" s="229"/>
      <c r="E48" s="229"/>
      <c r="F48" s="229" t="s">
        <v>555</v>
      </c>
      <c r="G48" s="229" t="s">
        <v>556</v>
      </c>
      <c r="H48" s="229"/>
      <c r="I48" s="229"/>
      <c r="J48" s="206">
        <v>0</v>
      </c>
      <c r="K48" s="206"/>
      <c r="L48" s="206">
        <v>0</v>
      </c>
      <c r="M48" s="206"/>
      <c r="N48" s="206">
        <v>0</v>
      </c>
      <c r="O48" s="206"/>
      <c r="P48" s="206">
        <v>0</v>
      </c>
      <c r="Q48" s="206"/>
      <c r="R48" s="206">
        <v>0</v>
      </c>
      <c r="S48" s="206"/>
      <c r="T48" s="206">
        <v>0</v>
      </c>
      <c r="U48" s="220"/>
    </row>
    <row r="49" spans="2:21" s="219" customFormat="1" ht="12.75">
      <c r="B49" s="229"/>
      <c r="C49" s="229"/>
      <c r="D49" s="229"/>
      <c r="E49" s="229" t="s">
        <v>557</v>
      </c>
      <c r="F49" s="229" t="s">
        <v>154</v>
      </c>
      <c r="G49" s="229"/>
      <c r="H49" s="229"/>
      <c r="I49" s="229"/>
      <c r="J49" s="206">
        <v>6655.965785343306</v>
      </c>
      <c r="K49" s="206"/>
      <c r="L49" s="206">
        <v>2108.0507263307722</v>
      </c>
      <c r="M49" s="206"/>
      <c r="N49" s="206">
        <v>0</v>
      </c>
      <c r="O49" s="206"/>
      <c r="P49" s="206">
        <v>0</v>
      </c>
      <c r="Q49" s="206"/>
      <c r="R49" s="206">
        <v>0</v>
      </c>
      <c r="S49" s="206"/>
      <c r="T49" s="206">
        <v>8764.016511674079</v>
      </c>
      <c r="U49" s="220"/>
    </row>
    <row r="50" spans="2:21" s="219" customFormat="1" ht="12.75">
      <c r="B50" s="229"/>
      <c r="C50" s="229"/>
      <c r="D50" s="229"/>
      <c r="E50" s="229"/>
      <c r="F50" s="229" t="s">
        <v>558</v>
      </c>
      <c r="G50" s="229" t="s">
        <v>554</v>
      </c>
      <c r="H50" s="229"/>
      <c r="I50" s="229"/>
      <c r="J50" s="206">
        <v>0</v>
      </c>
      <c r="K50" s="206"/>
      <c r="L50" s="206">
        <v>0</v>
      </c>
      <c r="M50" s="206"/>
      <c r="N50" s="206">
        <v>0</v>
      </c>
      <c r="O50" s="206"/>
      <c r="P50" s="206">
        <v>0</v>
      </c>
      <c r="Q50" s="206"/>
      <c r="R50" s="206">
        <v>0</v>
      </c>
      <c r="S50" s="206"/>
      <c r="T50" s="206">
        <v>0</v>
      </c>
      <c r="U50" s="220"/>
    </row>
    <row r="51" spans="2:21" s="219" customFormat="1" ht="12.75">
      <c r="B51" s="229"/>
      <c r="C51" s="229"/>
      <c r="D51" s="229"/>
      <c r="E51" s="229"/>
      <c r="F51" s="229" t="s">
        <v>559</v>
      </c>
      <c r="G51" s="229" t="s">
        <v>556</v>
      </c>
      <c r="H51" s="229"/>
      <c r="I51" s="229"/>
      <c r="J51" s="206">
        <v>6655.965785343306</v>
      </c>
      <c r="K51" s="206"/>
      <c r="L51" s="206">
        <v>2108.0507263307722</v>
      </c>
      <c r="M51" s="206"/>
      <c r="N51" s="206">
        <v>0</v>
      </c>
      <c r="O51" s="206"/>
      <c r="P51" s="206">
        <v>0</v>
      </c>
      <c r="Q51" s="206"/>
      <c r="R51" s="206">
        <v>0</v>
      </c>
      <c r="S51" s="206"/>
      <c r="T51" s="206">
        <v>8764.016511674079</v>
      </c>
      <c r="U51" s="220"/>
    </row>
    <row r="52" spans="2:21" s="219" customFormat="1" ht="12.75">
      <c r="B52" s="229"/>
      <c r="C52" s="229"/>
      <c r="D52" s="229"/>
      <c r="E52" s="229"/>
      <c r="F52" s="229"/>
      <c r="G52" s="229" t="s">
        <v>560</v>
      </c>
      <c r="H52" s="229" t="s">
        <v>65</v>
      </c>
      <c r="I52" s="229"/>
      <c r="J52" s="206">
        <v>985.1</v>
      </c>
      <c r="K52" s="206"/>
      <c r="L52" s="206">
        <v>407.4</v>
      </c>
      <c r="M52" s="206"/>
      <c r="N52" s="206">
        <v>0</v>
      </c>
      <c r="O52" s="206"/>
      <c r="P52" s="206">
        <v>0</v>
      </c>
      <c r="Q52" s="206"/>
      <c r="R52" s="206">
        <v>0</v>
      </c>
      <c r="S52" s="206"/>
      <c r="T52" s="206">
        <v>1392.5</v>
      </c>
      <c r="U52" s="220"/>
    </row>
    <row r="53" spans="2:21" s="219" customFormat="1" ht="12.75">
      <c r="B53" s="229"/>
      <c r="C53" s="229"/>
      <c r="D53" s="229"/>
      <c r="E53" s="229"/>
      <c r="F53" s="229"/>
      <c r="G53" s="229" t="s">
        <v>561</v>
      </c>
      <c r="H53" s="229" t="s">
        <v>66</v>
      </c>
      <c r="I53" s="229"/>
      <c r="J53" s="206">
        <v>5670.865785343306</v>
      </c>
      <c r="K53" s="206"/>
      <c r="L53" s="206">
        <v>1700.6507263307722</v>
      </c>
      <c r="M53" s="206"/>
      <c r="N53" s="206">
        <v>0</v>
      </c>
      <c r="O53" s="206"/>
      <c r="P53" s="206">
        <v>0</v>
      </c>
      <c r="Q53" s="206"/>
      <c r="R53" s="206">
        <v>0</v>
      </c>
      <c r="S53" s="206"/>
      <c r="T53" s="206">
        <v>7371.516511674078</v>
      </c>
      <c r="U53" s="220"/>
    </row>
    <row r="54" spans="2:21" s="219" customFormat="1" ht="12.75">
      <c r="B54" s="229"/>
      <c r="C54" s="229"/>
      <c r="D54" s="229" t="s">
        <v>274</v>
      </c>
      <c r="E54" s="229" t="s">
        <v>22</v>
      </c>
      <c r="F54" s="229"/>
      <c r="G54" s="229"/>
      <c r="H54" s="229"/>
      <c r="I54" s="229"/>
      <c r="J54" s="206">
        <v>680.75191734</v>
      </c>
      <c r="K54" s="206"/>
      <c r="L54" s="206">
        <v>49.66545618848954</v>
      </c>
      <c r="M54" s="206"/>
      <c r="N54" s="206">
        <v>0</v>
      </c>
      <c r="O54" s="206"/>
      <c r="P54" s="206">
        <v>-0.00491733999999866</v>
      </c>
      <c r="Q54" s="206"/>
      <c r="R54" s="206">
        <v>75.14654581151046</v>
      </c>
      <c r="S54" s="206"/>
      <c r="T54" s="206">
        <v>805.559002</v>
      </c>
      <c r="U54" s="220"/>
    </row>
    <row r="55" spans="2:21" s="219" customFormat="1" ht="12.75">
      <c r="B55" s="229"/>
      <c r="C55" s="229"/>
      <c r="D55" s="229"/>
      <c r="E55" s="229" t="s">
        <v>562</v>
      </c>
      <c r="F55" s="229" t="s">
        <v>81</v>
      </c>
      <c r="G55" s="229"/>
      <c r="H55" s="229"/>
      <c r="I55" s="229"/>
      <c r="J55" s="206">
        <v>0</v>
      </c>
      <c r="K55" s="206"/>
      <c r="L55" s="206">
        <v>0</v>
      </c>
      <c r="M55" s="206"/>
      <c r="N55" s="206">
        <v>0</v>
      </c>
      <c r="O55" s="206"/>
      <c r="P55" s="206">
        <v>0</v>
      </c>
      <c r="Q55" s="206"/>
      <c r="R55" s="206">
        <v>0</v>
      </c>
      <c r="S55" s="206"/>
      <c r="T55" s="206">
        <v>0</v>
      </c>
      <c r="U55" s="220"/>
    </row>
    <row r="56" spans="2:21" s="219" customFormat="1" ht="12.75">
      <c r="B56" s="229"/>
      <c r="C56" s="229"/>
      <c r="D56" s="229"/>
      <c r="E56" s="229"/>
      <c r="F56" s="229" t="s">
        <v>563</v>
      </c>
      <c r="G56" s="229" t="s">
        <v>554</v>
      </c>
      <c r="H56" s="229"/>
      <c r="I56" s="229"/>
      <c r="J56" s="206">
        <v>0</v>
      </c>
      <c r="K56" s="206"/>
      <c r="L56" s="206">
        <v>0</v>
      </c>
      <c r="M56" s="206"/>
      <c r="N56" s="206">
        <v>0</v>
      </c>
      <c r="O56" s="206"/>
      <c r="P56" s="206">
        <v>0</v>
      </c>
      <c r="Q56" s="206"/>
      <c r="R56" s="206">
        <v>0</v>
      </c>
      <c r="S56" s="206"/>
      <c r="T56" s="206">
        <v>0</v>
      </c>
      <c r="U56" s="220"/>
    </row>
    <row r="57" spans="2:21" s="219" customFormat="1" ht="12.75">
      <c r="B57" s="229"/>
      <c r="C57" s="229"/>
      <c r="D57" s="229"/>
      <c r="E57" s="229"/>
      <c r="F57" s="229" t="s">
        <v>564</v>
      </c>
      <c r="G57" s="229" t="s">
        <v>556</v>
      </c>
      <c r="H57" s="229"/>
      <c r="I57" s="229"/>
      <c r="J57" s="206">
        <v>0</v>
      </c>
      <c r="K57" s="206"/>
      <c r="L57" s="206">
        <v>0</v>
      </c>
      <c r="M57" s="206"/>
      <c r="N57" s="206">
        <v>0</v>
      </c>
      <c r="O57" s="206"/>
      <c r="P57" s="206">
        <v>0</v>
      </c>
      <c r="Q57" s="206"/>
      <c r="R57" s="206">
        <v>0</v>
      </c>
      <c r="S57" s="206"/>
      <c r="T57" s="206">
        <v>0</v>
      </c>
      <c r="U57" s="220"/>
    </row>
    <row r="58" spans="2:21" s="219" customFormat="1" ht="12.75">
      <c r="B58" s="229"/>
      <c r="C58" s="229"/>
      <c r="D58" s="229"/>
      <c r="E58" s="229" t="s">
        <v>565</v>
      </c>
      <c r="F58" s="229" t="s">
        <v>533</v>
      </c>
      <c r="G58" s="229"/>
      <c r="H58" s="229"/>
      <c r="I58" s="229"/>
      <c r="J58" s="206">
        <v>0</v>
      </c>
      <c r="K58" s="206"/>
      <c r="L58" s="206">
        <v>0</v>
      </c>
      <c r="M58" s="206"/>
      <c r="N58" s="206">
        <v>0</v>
      </c>
      <c r="O58" s="206"/>
      <c r="P58" s="206">
        <v>0</v>
      </c>
      <c r="Q58" s="206"/>
      <c r="R58" s="206">
        <v>0</v>
      </c>
      <c r="S58" s="206"/>
      <c r="T58" s="206">
        <v>0</v>
      </c>
      <c r="U58" s="220"/>
    </row>
    <row r="59" spans="2:21" s="219" customFormat="1" ht="12.75">
      <c r="B59" s="229"/>
      <c r="C59" s="229"/>
      <c r="D59" s="229"/>
      <c r="E59" s="229"/>
      <c r="F59" s="229" t="s">
        <v>566</v>
      </c>
      <c r="G59" s="229" t="s">
        <v>554</v>
      </c>
      <c r="H59" s="229"/>
      <c r="I59" s="229"/>
      <c r="J59" s="206">
        <v>0</v>
      </c>
      <c r="K59" s="206"/>
      <c r="L59" s="206">
        <v>0</v>
      </c>
      <c r="M59" s="206"/>
      <c r="N59" s="206">
        <v>0</v>
      </c>
      <c r="O59" s="206"/>
      <c r="P59" s="206">
        <v>0</v>
      </c>
      <c r="Q59" s="206"/>
      <c r="R59" s="206">
        <v>0</v>
      </c>
      <c r="S59" s="206"/>
      <c r="T59" s="206">
        <v>0</v>
      </c>
      <c r="U59" s="220"/>
    </row>
    <row r="60" spans="2:21" s="219" customFormat="1" ht="12.75">
      <c r="B60" s="229"/>
      <c r="C60" s="229"/>
      <c r="D60" s="229"/>
      <c r="E60" s="229"/>
      <c r="F60" s="229" t="s">
        <v>567</v>
      </c>
      <c r="G60" s="229" t="s">
        <v>556</v>
      </c>
      <c r="H60" s="229"/>
      <c r="I60" s="229"/>
      <c r="J60" s="206">
        <v>0</v>
      </c>
      <c r="K60" s="206"/>
      <c r="L60" s="206">
        <v>0</v>
      </c>
      <c r="M60" s="206"/>
      <c r="N60" s="206">
        <v>0</v>
      </c>
      <c r="O60" s="206"/>
      <c r="P60" s="206">
        <v>0</v>
      </c>
      <c r="Q60" s="206"/>
      <c r="R60" s="206">
        <v>0</v>
      </c>
      <c r="S60" s="206"/>
      <c r="T60" s="206">
        <v>0</v>
      </c>
      <c r="U60" s="220"/>
    </row>
    <row r="61" spans="2:21" s="219" customFormat="1" ht="12.75">
      <c r="B61" s="229"/>
      <c r="C61" s="229"/>
      <c r="D61" s="229"/>
      <c r="E61" s="229" t="s">
        <v>568</v>
      </c>
      <c r="F61" s="229" t="s">
        <v>153</v>
      </c>
      <c r="G61" s="229"/>
      <c r="H61" s="229"/>
      <c r="I61" s="229"/>
      <c r="J61" s="206">
        <v>678.697</v>
      </c>
      <c r="K61" s="206"/>
      <c r="L61" s="206">
        <v>34.37043118848954</v>
      </c>
      <c r="M61" s="206"/>
      <c r="N61" s="206">
        <v>0</v>
      </c>
      <c r="O61" s="206"/>
      <c r="P61" s="206">
        <v>0</v>
      </c>
      <c r="Q61" s="206"/>
      <c r="R61" s="206">
        <v>75.14654581151046</v>
      </c>
      <c r="S61" s="206"/>
      <c r="T61" s="206">
        <v>788.213977</v>
      </c>
      <c r="U61" s="220"/>
    </row>
    <row r="62" spans="2:21" s="219" customFormat="1" ht="12.75">
      <c r="B62" s="229"/>
      <c r="C62" s="229"/>
      <c r="D62" s="229"/>
      <c r="E62" s="229"/>
      <c r="F62" s="229" t="s">
        <v>569</v>
      </c>
      <c r="G62" s="229" t="s">
        <v>554</v>
      </c>
      <c r="H62" s="229"/>
      <c r="I62" s="229"/>
      <c r="J62" s="206">
        <v>214.452</v>
      </c>
      <c r="K62" s="206"/>
      <c r="L62" s="206">
        <v>12.718307117688951</v>
      </c>
      <c r="M62" s="206"/>
      <c r="N62" s="206">
        <v>0</v>
      </c>
      <c r="O62" s="206"/>
      <c r="P62" s="206">
        <v>0</v>
      </c>
      <c r="Q62" s="206"/>
      <c r="R62" s="206">
        <v>85.88082180238962</v>
      </c>
      <c r="S62" s="206"/>
      <c r="T62" s="206">
        <v>313.05112892007855</v>
      </c>
      <c r="U62" s="220"/>
    </row>
    <row r="63" spans="2:21" s="219" customFormat="1" ht="12.75">
      <c r="B63" s="229"/>
      <c r="C63" s="229"/>
      <c r="D63" s="229"/>
      <c r="E63" s="229"/>
      <c r="F63" s="229" t="s">
        <v>570</v>
      </c>
      <c r="G63" s="229" t="s">
        <v>556</v>
      </c>
      <c r="H63" s="229"/>
      <c r="I63" s="229"/>
      <c r="J63" s="206">
        <v>464.245</v>
      </c>
      <c r="K63" s="206"/>
      <c r="L63" s="206">
        <v>21.65212407080059</v>
      </c>
      <c r="M63" s="206"/>
      <c r="N63" s="206">
        <v>0</v>
      </c>
      <c r="O63" s="206"/>
      <c r="P63" s="206">
        <v>0</v>
      </c>
      <c r="Q63" s="206"/>
      <c r="R63" s="206">
        <v>-10.734275990879155</v>
      </c>
      <c r="S63" s="206"/>
      <c r="T63" s="206">
        <v>475.16284807992145</v>
      </c>
      <c r="U63" s="220"/>
    </row>
    <row r="64" spans="2:21" s="219" customFormat="1" ht="12.75">
      <c r="B64" s="229"/>
      <c r="C64" s="229"/>
      <c r="D64" s="229"/>
      <c r="E64" s="229" t="s">
        <v>571</v>
      </c>
      <c r="F64" s="229" t="s">
        <v>154</v>
      </c>
      <c r="G64" s="229"/>
      <c r="H64" s="229"/>
      <c r="I64" s="229"/>
      <c r="J64" s="206">
        <v>2.0549173400000003</v>
      </c>
      <c r="K64" s="206"/>
      <c r="L64" s="206">
        <v>15.295024999999999</v>
      </c>
      <c r="M64" s="206"/>
      <c r="N64" s="206">
        <v>0</v>
      </c>
      <c r="O64" s="206"/>
      <c r="P64" s="206">
        <v>-0.00491733999999866</v>
      </c>
      <c r="Q64" s="206"/>
      <c r="R64" s="206">
        <v>0</v>
      </c>
      <c r="S64" s="206"/>
      <c r="T64" s="206">
        <v>17.345025</v>
      </c>
      <c r="U64" s="220"/>
    </row>
    <row r="65" spans="2:21" s="219" customFormat="1" ht="12.75">
      <c r="B65" s="229"/>
      <c r="C65" s="229"/>
      <c r="D65" s="229"/>
      <c r="E65" s="229"/>
      <c r="F65" s="229" t="s">
        <v>572</v>
      </c>
      <c r="G65" s="229" t="s">
        <v>554</v>
      </c>
      <c r="H65" s="229"/>
      <c r="I65" s="229"/>
      <c r="J65" s="206">
        <v>0</v>
      </c>
      <c r="K65" s="206"/>
      <c r="L65" s="206">
        <v>0</v>
      </c>
      <c r="M65" s="206"/>
      <c r="N65" s="206">
        <v>0</v>
      </c>
      <c r="O65" s="206"/>
      <c r="P65" s="206">
        <v>0</v>
      </c>
      <c r="Q65" s="206"/>
      <c r="R65" s="206">
        <v>0</v>
      </c>
      <c r="S65" s="206"/>
      <c r="T65" s="206">
        <v>0</v>
      </c>
      <c r="U65" s="220"/>
    </row>
    <row r="66" spans="2:21" s="219" customFormat="1" ht="12.75">
      <c r="B66" s="229"/>
      <c r="C66" s="229"/>
      <c r="D66" s="229"/>
      <c r="E66" s="229"/>
      <c r="F66" s="229" t="s">
        <v>573</v>
      </c>
      <c r="G66" s="229" t="s">
        <v>556</v>
      </c>
      <c r="H66" s="229"/>
      <c r="I66" s="229"/>
      <c r="J66" s="206">
        <v>2.0549173400000003</v>
      </c>
      <c r="K66" s="206"/>
      <c r="L66" s="206">
        <v>15.295024999999999</v>
      </c>
      <c r="M66" s="206"/>
      <c r="N66" s="206">
        <v>0</v>
      </c>
      <c r="O66" s="206"/>
      <c r="P66" s="206">
        <v>-0.00491733999999866</v>
      </c>
      <c r="Q66" s="206"/>
      <c r="R66" s="206">
        <v>0</v>
      </c>
      <c r="S66" s="206"/>
      <c r="T66" s="206">
        <v>17.345025</v>
      </c>
      <c r="U66" s="220"/>
    </row>
    <row r="67" spans="2:21" s="219" customFormat="1" ht="12.75">
      <c r="B67" s="229"/>
      <c r="C67" s="229"/>
      <c r="D67" s="229" t="s">
        <v>275</v>
      </c>
      <c r="E67" s="229" t="s">
        <v>23</v>
      </c>
      <c r="F67" s="229"/>
      <c r="G67" s="229"/>
      <c r="H67" s="229"/>
      <c r="I67" s="229"/>
      <c r="J67" s="206">
        <v>7824.163621975609</v>
      </c>
      <c r="K67" s="206"/>
      <c r="L67" s="206">
        <v>2585.3104470000007</v>
      </c>
      <c r="M67" s="206"/>
      <c r="N67" s="206">
        <v>0</v>
      </c>
      <c r="O67" s="206"/>
      <c r="P67" s="206">
        <v>87.05366700000062</v>
      </c>
      <c r="Q67" s="206"/>
      <c r="R67" s="206">
        <v>-247.39575699126158</v>
      </c>
      <c r="S67" s="206"/>
      <c r="T67" s="206">
        <v>10249.131978984347</v>
      </c>
      <c r="U67" s="220"/>
    </row>
    <row r="68" spans="2:21" s="219" customFormat="1" ht="12.75">
      <c r="B68" s="229"/>
      <c r="C68" s="229"/>
      <c r="D68" s="229"/>
      <c r="E68" s="229" t="s">
        <v>574</v>
      </c>
      <c r="F68" s="229" t="s">
        <v>81</v>
      </c>
      <c r="G68" s="229"/>
      <c r="H68" s="229"/>
      <c r="I68" s="229"/>
      <c r="J68" s="206">
        <v>0</v>
      </c>
      <c r="K68" s="206"/>
      <c r="L68" s="206">
        <v>0</v>
      </c>
      <c r="M68" s="206"/>
      <c r="N68" s="206">
        <v>0</v>
      </c>
      <c r="O68" s="206"/>
      <c r="P68" s="206">
        <v>0</v>
      </c>
      <c r="Q68" s="206"/>
      <c r="R68" s="206">
        <v>0</v>
      </c>
      <c r="S68" s="206"/>
      <c r="T68" s="206">
        <v>0</v>
      </c>
      <c r="U68" s="220"/>
    </row>
    <row r="69" spans="2:21" s="219" customFormat="1" ht="12.75">
      <c r="B69" s="229"/>
      <c r="C69" s="229"/>
      <c r="D69" s="229"/>
      <c r="E69" s="229" t="s">
        <v>575</v>
      </c>
      <c r="F69" s="229" t="s">
        <v>533</v>
      </c>
      <c r="G69" s="229"/>
      <c r="H69" s="229"/>
      <c r="I69" s="229"/>
      <c r="J69" s="206">
        <v>0</v>
      </c>
      <c r="K69" s="206"/>
      <c r="L69" s="206">
        <v>623.857095293714</v>
      </c>
      <c r="M69" s="206"/>
      <c r="N69" s="206">
        <v>0</v>
      </c>
      <c r="O69" s="206"/>
      <c r="P69" s="206">
        <v>0</v>
      </c>
      <c r="Q69" s="206"/>
      <c r="R69" s="206">
        <v>0</v>
      </c>
      <c r="S69" s="206"/>
      <c r="T69" s="206">
        <v>623.857095293714</v>
      </c>
      <c r="U69" s="220"/>
    </row>
    <row r="70" spans="2:21" s="219" customFormat="1" ht="12.75">
      <c r="B70" s="229"/>
      <c r="C70" s="229"/>
      <c r="D70" s="229"/>
      <c r="E70" s="229" t="s">
        <v>576</v>
      </c>
      <c r="F70" s="229" t="s">
        <v>153</v>
      </c>
      <c r="G70" s="229"/>
      <c r="H70" s="229"/>
      <c r="I70" s="229"/>
      <c r="J70" s="206">
        <v>1451.196</v>
      </c>
      <c r="K70" s="206"/>
      <c r="L70" s="206">
        <v>2246.7704470000003</v>
      </c>
      <c r="M70" s="206"/>
      <c r="N70" s="206">
        <v>0</v>
      </c>
      <c r="O70" s="206"/>
      <c r="P70" s="206">
        <v>1.594159</v>
      </c>
      <c r="Q70" s="206"/>
      <c r="R70" s="206">
        <v>-247.39284099999963</v>
      </c>
      <c r="S70" s="206"/>
      <c r="T70" s="206">
        <v>3452.167765</v>
      </c>
      <c r="U70" s="220"/>
    </row>
    <row r="71" spans="2:21" s="219" customFormat="1" ht="12.75">
      <c r="B71" s="229"/>
      <c r="C71" s="229"/>
      <c r="D71" s="229"/>
      <c r="E71" s="229" t="s">
        <v>577</v>
      </c>
      <c r="F71" s="229" t="s">
        <v>154</v>
      </c>
      <c r="G71" s="229"/>
      <c r="H71" s="229"/>
      <c r="I71" s="229"/>
      <c r="J71" s="206">
        <v>6372.967621975609</v>
      </c>
      <c r="K71" s="206"/>
      <c r="L71" s="206">
        <v>-285.3170952937137</v>
      </c>
      <c r="M71" s="206"/>
      <c r="N71" s="206">
        <v>0</v>
      </c>
      <c r="O71" s="206"/>
      <c r="P71" s="206">
        <v>85.45950800000061</v>
      </c>
      <c r="Q71" s="206"/>
      <c r="R71" s="206">
        <v>-0.002915991261929207</v>
      </c>
      <c r="S71" s="206"/>
      <c r="T71" s="206">
        <v>6173.107118690634</v>
      </c>
      <c r="U71" s="220"/>
    </row>
    <row r="72" spans="2:21" s="219" customFormat="1" ht="12.75">
      <c r="B72" s="229"/>
      <c r="C72" s="229"/>
      <c r="D72" s="229"/>
      <c r="E72" s="229"/>
      <c r="F72" s="229" t="s">
        <v>578</v>
      </c>
      <c r="G72" s="229" t="s">
        <v>65</v>
      </c>
      <c r="H72" s="229"/>
      <c r="I72" s="229"/>
      <c r="J72" s="206">
        <v>151.1</v>
      </c>
      <c r="K72" s="206"/>
      <c r="L72" s="206">
        <v>277.7729999999999</v>
      </c>
      <c r="M72" s="206"/>
      <c r="N72" s="206">
        <v>0</v>
      </c>
      <c r="O72" s="206"/>
      <c r="P72" s="206">
        <v>0</v>
      </c>
      <c r="Q72" s="206"/>
      <c r="R72" s="206">
        <v>0</v>
      </c>
      <c r="S72" s="206"/>
      <c r="T72" s="206">
        <v>428.87299999999993</v>
      </c>
      <c r="U72" s="220"/>
    </row>
    <row r="73" spans="2:21" s="219" customFormat="1" ht="12.75">
      <c r="B73" s="229"/>
      <c r="C73" s="229"/>
      <c r="D73" s="229"/>
      <c r="E73" s="229"/>
      <c r="F73" s="229" t="s">
        <v>579</v>
      </c>
      <c r="G73" s="229" t="s">
        <v>66</v>
      </c>
      <c r="H73" s="229"/>
      <c r="I73" s="229"/>
      <c r="J73" s="206">
        <v>6221.867621975609</v>
      </c>
      <c r="K73" s="206"/>
      <c r="L73" s="206">
        <v>-563.0900952937136</v>
      </c>
      <c r="M73" s="206"/>
      <c r="N73" s="206">
        <v>0</v>
      </c>
      <c r="O73" s="206"/>
      <c r="P73" s="206">
        <v>85.45950800000061</v>
      </c>
      <c r="Q73" s="206"/>
      <c r="R73" s="206">
        <v>-0.002915991261929207</v>
      </c>
      <c r="S73" s="206"/>
      <c r="T73" s="206">
        <v>5744.234118690634</v>
      </c>
      <c r="U73" s="220"/>
    </row>
    <row r="74" spans="2:21" s="219" customFormat="1" ht="12.75">
      <c r="B74" s="229"/>
      <c r="C74" s="229"/>
      <c r="D74" s="229" t="s">
        <v>276</v>
      </c>
      <c r="E74" s="229" t="s">
        <v>24</v>
      </c>
      <c r="F74" s="229"/>
      <c r="G74" s="229"/>
      <c r="H74" s="229"/>
      <c r="I74" s="229"/>
      <c r="J74" s="206">
        <v>352.14799999999997</v>
      </c>
      <c r="K74" s="206"/>
      <c r="L74" s="206">
        <v>0</v>
      </c>
      <c r="M74" s="206"/>
      <c r="N74" s="206">
        <v>0</v>
      </c>
      <c r="O74" s="206"/>
      <c r="P74" s="206">
        <v>2.1</v>
      </c>
      <c r="Q74" s="206"/>
      <c r="R74" s="206">
        <v>0</v>
      </c>
      <c r="S74" s="206"/>
      <c r="T74" s="206">
        <v>354.248</v>
      </c>
      <c r="U74" s="220"/>
    </row>
    <row r="75" spans="2:21" s="219" customFormat="1" ht="12.75">
      <c r="B75" s="229"/>
      <c r="C75" s="229"/>
      <c r="D75" s="229"/>
      <c r="E75" s="229" t="s">
        <v>277</v>
      </c>
      <c r="F75" s="229" t="s">
        <v>81</v>
      </c>
      <c r="G75" s="229"/>
      <c r="H75" s="229"/>
      <c r="I75" s="229"/>
      <c r="J75" s="206">
        <v>244.34799999999998</v>
      </c>
      <c r="K75" s="206"/>
      <c r="L75" s="206">
        <v>0</v>
      </c>
      <c r="M75" s="206"/>
      <c r="N75" s="206">
        <v>0</v>
      </c>
      <c r="O75" s="206"/>
      <c r="P75" s="206">
        <v>2.1</v>
      </c>
      <c r="Q75" s="206"/>
      <c r="R75" s="206">
        <v>0</v>
      </c>
      <c r="S75" s="206"/>
      <c r="T75" s="206">
        <v>246.44799999999998</v>
      </c>
      <c r="U75" s="220"/>
    </row>
    <row r="76" spans="2:21" s="219" customFormat="1" ht="12.75">
      <c r="B76" s="229"/>
      <c r="C76" s="229"/>
      <c r="D76" s="229"/>
      <c r="E76" s="229"/>
      <c r="F76" s="229" t="s">
        <v>580</v>
      </c>
      <c r="G76" s="229" t="s">
        <v>554</v>
      </c>
      <c r="H76" s="229"/>
      <c r="I76" s="229"/>
      <c r="J76" s="206">
        <v>244.34799999999998</v>
      </c>
      <c r="K76" s="206"/>
      <c r="L76" s="206">
        <v>0</v>
      </c>
      <c r="M76" s="206"/>
      <c r="N76" s="206">
        <v>0</v>
      </c>
      <c r="O76" s="206"/>
      <c r="P76" s="206">
        <v>2.1</v>
      </c>
      <c r="Q76" s="206"/>
      <c r="R76" s="206">
        <v>0</v>
      </c>
      <c r="S76" s="206"/>
      <c r="T76" s="206">
        <v>246.44799999999998</v>
      </c>
      <c r="U76" s="220"/>
    </row>
    <row r="77" spans="2:21" s="219" customFormat="1" ht="12.75">
      <c r="B77" s="229"/>
      <c r="C77" s="229"/>
      <c r="D77" s="229"/>
      <c r="E77" s="229"/>
      <c r="F77" s="229" t="s">
        <v>581</v>
      </c>
      <c r="G77" s="229" t="s">
        <v>556</v>
      </c>
      <c r="H77" s="229"/>
      <c r="I77" s="229"/>
      <c r="J77" s="206">
        <v>0</v>
      </c>
      <c r="K77" s="206"/>
      <c r="L77" s="206">
        <v>0</v>
      </c>
      <c r="M77" s="206"/>
      <c r="N77" s="206">
        <v>0</v>
      </c>
      <c r="O77" s="206"/>
      <c r="P77" s="206">
        <v>0</v>
      </c>
      <c r="Q77" s="206"/>
      <c r="R77" s="206">
        <v>0</v>
      </c>
      <c r="S77" s="206"/>
      <c r="T77" s="206">
        <v>0</v>
      </c>
      <c r="U77" s="220"/>
    </row>
    <row r="78" spans="2:21" s="219" customFormat="1" ht="12.75">
      <c r="B78" s="229"/>
      <c r="C78" s="229"/>
      <c r="D78" s="229"/>
      <c r="E78" s="229" t="s">
        <v>278</v>
      </c>
      <c r="F78" s="229" t="s">
        <v>533</v>
      </c>
      <c r="G78" s="229"/>
      <c r="H78" s="229"/>
      <c r="I78" s="229"/>
      <c r="J78" s="206">
        <v>107.8</v>
      </c>
      <c r="K78" s="206"/>
      <c r="L78" s="206">
        <v>0</v>
      </c>
      <c r="M78" s="206"/>
      <c r="N78" s="206">
        <v>0</v>
      </c>
      <c r="O78" s="206"/>
      <c r="P78" s="206">
        <v>0</v>
      </c>
      <c r="Q78" s="206"/>
      <c r="R78" s="206">
        <v>0</v>
      </c>
      <c r="S78" s="206"/>
      <c r="T78" s="206">
        <v>107.8</v>
      </c>
      <c r="U78" s="220"/>
    </row>
    <row r="79" spans="2:21" s="219" customFormat="1" ht="12.75">
      <c r="B79" s="229"/>
      <c r="C79" s="229"/>
      <c r="D79" s="229"/>
      <c r="E79" s="229"/>
      <c r="F79" s="229" t="s">
        <v>582</v>
      </c>
      <c r="G79" s="229" t="s">
        <v>554</v>
      </c>
      <c r="H79" s="229"/>
      <c r="I79" s="229"/>
      <c r="J79" s="206">
        <v>107.8</v>
      </c>
      <c r="K79" s="206"/>
      <c r="L79" s="206">
        <v>0</v>
      </c>
      <c r="M79" s="206"/>
      <c r="N79" s="206">
        <v>0</v>
      </c>
      <c r="O79" s="206"/>
      <c r="P79" s="206">
        <v>0</v>
      </c>
      <c r="Q79" s="206"/>
      <c r="R79" s="206">
        <v>0</v>
      </c>
      <c r="S79" s="206"/>
      <c r="T79" s="206">
        <v>107.8</v>
      </c>
      <c r="U79" s="220"/>
    </row>
    <row r="80" spans="2:21" s="219" customFormat="1" ht="12.75">
      <c r="B80" s="229"/>
      <c r="C80" s="229"/>
      <c r="D80" s="229"/>
      <c r="E80" s="229"/>
      <c r="F80" s="229" t="s">
        <v>583</v>
      </c>
      <c r="G80" s="229" t="s">
        <v>556</v>
      </c>
      <c r="H80" s="229"/>
      <c r="I80" s="229"/>
      <c r="J80" s="206">
        <v>0</v>
      </c>
      <c r="K80" s="206"/>
      <c r="L80" s="206">
        <v>0</v>
      </c>
      <c r="M80" s="206"/>
      <c r="N80" s="206">
        <v>0</v>
      </c>
      <c r="O80" s="206"/>
      <c r="P80" s="206">
        <v>0</v>
      </c>
      <c r="Q80" s="206"/>
      <c r="R80" s="206">
        <v>0</v>
      </c>
      <c r="S80" s="206"/>
      <c r="T80" s="206">
        <v>0</v>
      </c>
      <c r="U80" s="220"/>
    </row>
    <row r="81" spans="2:21" s="219" customFormat="1" ht="12.75">
      <c r="B81" s="229"/>
      <c r="C81" s="229"/>
      <c r="D81" s="229"/>
      <c r="E81" s="229" t="s">
        <v>584</v>
      </c>
      <c r="F81" s="229" t="s">
        <v>153</v>
      </c>
      <c r="G81" s="229"/>
      <c r="H81" s="229"/>
      <c r="I81" s="229"/>
      <c r="J81" s="206">
        <v>0</v>
      </c>
      <c r="K81" s="206"/>
      <c r="L81" s="206">
        <v>0</v>
      </c>
      <c r="M81" s="206"/>
      <c r="N81" s="206">
        <v>0</v>
      </c>
      <c r="O81" s="206"/>
      <c r="P81" s="206">
        <v>0</v>
      </c>
      <c r="Q81" s="206"/>
      <c r="R81" s="206">
        <v>0</v>
      </c>
      <c r="S81" s="206"/>
      <c r="T81" s="206">
        <v>0</v>
      </c>
      <c r="U81" s="220"/>
    </row>
    <row r="82" spans="2:21" s="219" customFormat="1" ht="12.75">
      <c r="B82" s="229"/>
      <c r="C82" s="229"/>
      <c r="D82" s="229"/>
      <c r="E82" s="229"/>
      <c r="F82" s="229" t="s">
        <v>585</v>
      </c>
      <c r="G82" s="229" t="s">
        <v>554</v>
      </c>
      <c r="H82" s="229"/>
      <c r="I82" s="229"/>
      <c r="J82" s="206">
        <v>0</v>
      </c>
      <c r="K82" s="206"/>
      <c r="L82" s="206">
        <v>0</v>
      </c>
      <c r="M82" s="206"/>
      <c r="N82" s="206">
        <v>0</v>
      </c>
      <c r="O82" s="206"/>
      <c r="P82" s="206">
        <v>0</v>
      </c>
      <c r="Q82" s="206"/>
      <c r="R82" s="206">
        <v>0</v>
      </c>
      <c r="S82" s="206"/>
      <c r="T82" s="206">
        <v>0</v>
      </c>
      <c r="U82" s="220"/>
    </row>
    <row r="83" spans="2:21" s="219" customFormat="1" ht="12.75">
      <c r="B83" s="229"/>
      <c r="C83" s="229"/>
      <c r="D83" s="229"/>
      <c r="E83" s="229"/>
      <c r="F83" s="229" t="s">
        <v>586</v>
      </c>
      <c r="G83" s="229" t="s">
        <v>556</v>
      </c>
      <c r="H83" s="229"/>
      <c r="I83" s="229"/>
      <c r="J83" s="206">
        <v>0</v>
      </c>
      <c r="K83" s="206"/>
      <c r="L83" s="206">
        <v>0</v>
      </c>
      <c r="M83" s="206"/>
      <c r="N83" s="206">
        <v>0</v>
      </c>
      <c r="O83" s="206"/>
      <c r="P83" s="206">
        <v>0</v>
      </c>
      <c r="Q83" s="206"/>
      <c r="R83" s="206">
        <v>0</v>
      </c>
      <c r="S83" s="206"/>
      <c r="T83" s="206">
        <v>0</v>
      </c>
      <c r="U83" s="220"/>
    </row>
    <row r="84" spans="2:21" s="219" customFormat="1" ht="12.75">
      <c r="B84" s="229"/>
      <c r="C84" s="229"/>
      <c r="D84" s="229"/>
      <c r="E84" s="229" t="s">
        <v>587</v>
      </c>
      <c r="F84" s="229" t="s">
        <v>154</v>
      </c>
      <c r="G84" s="229"/>
      <c r="H84" s="229"/>
      <c r="I84" s="229"/>
      <c r="J84" s="206">
        <v>0</v>
      </c>
      <c r="K84" s="206"/>
      <c r="L84" s="206">
        <v>0</v>
      </c>
      <c r="M84" s="206"/>
      <c r="N84" s="206">
        <v>0</v>
      </c>
      <c r="O84" s="206"/>
      <c r="P84" s="206">
        <v>0</v>
      </c>
      <c r="Q84" s="206"/>
      <c r="R84" s="206">
        <v>0</v>
      </c>
      <c r="S84" s="206"/>
      <c r="T84" s="206">
        <v>0</v>
      </c>
      <c r="U84" s="220"/>
    </row>
    <row r="85" spans="2:21" s="219" customFormat="1" ht="12.75">
      <c r="B85" s="229"/>
      <c r="C85" s="229"/>
      <c r="D85" s="229"/>
      <c r="E85" s="229"/>
      <c r="F85" s="229" t="s">
        <v>588</v>
      </c>
      <c r="G85" s="229" t="s">
        <v>554</v>
      </c>
      <c r="H85" s="229"/>
      <c r="I85" s="229"/>
      <c r="J85" s="206">
        <v>0</v>
      </c>
      <c r="K85" s="206"/>
      <c r="L85" s="206">
        <v>0</v>
      </c>
      <c r="M85" s="206"/>
      <c r="N85" s="206">
        <v>0</v>
      </c>
      <c r="O85" s="206"/>
      <c r="P85" s="206">
        <v>0</v>
      </c>
      <c r="Q85" s="206"/>
      <c r="R85" s="206">
        <v>0</v>
      </c>
      <c r="S85" s="206"/>
      <c r="T85" s="206">
        <v>0</v>
      </c>
      <c r="U85" s="220"/>
    </row>
    <row r="86" spans="2:21" s="219" customFormat="1" ht="12.75">
      <c r="B86" s="229"/>
      <c r="C86" s="229"/>
      <c r="D86" s="229"/>
      <c r="E86" s="229"/>
      <c r="F86" s="229" t="s">
        <v>589</v>
      </c>
      <c r="G86" s="229" t="s">
        <v>556</v>
      </c>
      <c r="H86" s="229"/>
      <c r="I86" s="229"/>
      <c r="J86" s="206">
        <v>0</v>
      </c>
      <c r="K86" s="206"/>
      <c r="L86" s="206">
        <v>0</v>
      </c>
      <c r="M86" s="206"/>
      <c r="N86" s="206">
        <v>0</v>
      </c>
      <c r="O86" s="206"/>
      <c r="P86" s="206">
        <v>0</v>
      </c>
      <c r="Q86" s="206"/>
      <c r="R86" s="206">
        <v>0</v>
      </c>
      <c r="S86" s="206"/>
      <c r="T86" s="206">
        <v>0</v>
      </c>
      <c r="U86" s="220"/>
    </row>
    <row r="87" spans="2:21" s="219" customFormat="1" ht="12.75">
      <c r="B87" s="229"/>
      <c r="C87" s="229"/>
      <c r="D87" s="229"/>
      <c r="E87" s="229"/>
      <c r="F87" s="229"/>
      <c r="G87" s="229" t="s">
        <v>590</v>
      </c>
      <c r="H87" s="229" t="s">
        <v>65</v>
      </c>
      <c r="I87" s="229"/>
      <c r="J87" s="206">
        <v>0</v>
      </c>
      <c r="K87" s="206"/>
      <c r="L87" s="206">
        <v>0</v>
      </c>
      <c r="M87" s="206"/>
      <c r="N87" s="206">
        <v>0</v>
      </c>
      <c r="O87" s="206"/>
      <c r="P87" s="206">
        <v>0</v>
      </c>
      <c r="Q87" s="206"/>
      <c r="R87" s="206">
        <v>0</v>
      </c>
      <c r="S87" s="206"/>
      <c r="T87" s="206">
        <v>0</v>
      </c>
      <c r="U87" s="220"/>
    </row>
    <row r="88" spans="2:21" s="219" customFormat="1" ht="12.75">
      <c r="B88" s="229"/>
      <c r="C88" s="229"/>
      <c r="D88" s="229"/>
      <c r="E88" s="229"/>
      <c r="F88" s="229"/>
      <c r="G88" s="229" t="s">
        <v>591</v>
      </c>
      <c r="H88" s="229" t="s">
        <v>66</v>
      </c>
      <c r="I88" s="229"/>
      <c r="J88" s="206">
        <v>0</v>
      </c>
      <c r="K88" s="206"/>
      <c r="L88" s="206">
        <v>0</v>
      </c>
      <c r="M88" s="206"/>
      <c r="N88" s="206">
        <v>0</v>
      </c>
      <c r="O88" s="206"/>
      <c r="P88" s="206">
        <v>0</v>
      </c>
      <c r="Q88" s="206"/>
      <c r="R88" s="206">
        <v>0</v>
      </c>
      <c r="S88" s="206"/>
      <c r="T88" s="206">
        <v>0</v>
      </c>
      <c r="U88" s="220"/>
    </row>
    <row r="89" spans="2:21" s="233" customFormat="1" ht="12.75">
      <c r="B89" s="371"/>
      <c r="C89" s="371" t="s">
        <v>68</v>
      </c>
      <c r="D89" s="371" t="s">
        <v>761</v>
      </c>
      <c r="E89" s="371"/>
      <c r="F89" s="371"/>
      <c r="G89" s="374"/>
      <c r="H89" s="371"/>
      <c r="I89" s="371"/>
      <c r="J89" s="372">
        <v>16963.4</v>
      </c>
      <c r="K89" s="372"/>
      <c r="L89" s="372">
        <v>349.6</v>
      </c>
      <c r="M89" s="372"/>
      <c r="N89" s="372">
        <v>-89.2</v>
      </c>
      <c r="O89" s="372"/>
      <c r="P89" s="372">
        <v>346.3000000000009</v>
      </c>
      <c r="Q89" s="372"/>
      <c r="R89" s="372">
        <v>0</v>
      </c>
      <c r="S89" s="372"/>
      <c r="T89" s="372">
        <v>17570.1</v>
      </c>
      <c r="U89" s="373"/>
    </row>
    <row r="90" spans="2:21" s="219" customFormat="1" ht="12.75">
      <c r="B90" s="229"/>
      <c r="C90" s="229"/>
      <c r="D90" s="229" t="s">
        <v>592</v>
      </c>
      <c r="E90" s="210" t="s">
        <v>70</v>
      </c>
      <c r="F90" s="211"/>
      <c r="G90" s="229"/>
      <c r="H90" s="229"/>
      <c r="I90" s="229"/>
      <c r="J90" s="206">
        <v>3.3</v>
      </c>
      <c r="K90" s="206"/>
      <c r="L90" s="206">
        <v>0</v>
      </c>
      <c r="M90" s="206"/>
      <c r="N90" s="206">
        <v>0</v>
      </c>
      <c r="O90" s="206"/>
      <c r="P90" s="206">
        <v>1.1</v>
      </c>
      <c r="Q90" s="206"/>
      <c r="R90" s="206">
        <v>0</v>
      </c>
      <c r="S90" s="206"/>
      <c r="T90" s="206">
        <v>4.4</v>
      </c>
      <c r="U90" s="220"/>
    </row>
    <row r="91" spans="2:21" s="219" customFormat="1" ht="12.75">
      <c r="B91" s="229"/>
      <c r="C91" s="229"/>
      <c r="D91" s="229" t="s">
        <v>593</v>
      </c>
      <c r="E91" s="210" t="s">
        <v>71</v>
      </c>
      <c r="F91" s="211"/>
      <c r="G91" s="229"/>
      <c r="H91" s="229"/>
      <c r="I91" s="229"/>
      <c r="J91" s="206">
        <v>52.6</v>
      </c>
      <c r="K91" s="206"/>
      <c r="L91" s="206">
        <v>0.2</v>
      </c>
      <c r="M91" s="206"/>
      <c r="N91" s="206">
        <v>0</v>
      </c>
      <c r="O91" s="206"/>
      <c r="P91" s="206">
        <v>1.8</v>
      </c>
      <c r="Q91" s="206"/>
      <c r="R91" s="206">
        <v>0</v>
      </c>
      <c r="S91" s="206"/>
      <c r="T91" s="206">
        <v>54.6</v>
      </c>
      <c r="U91" s="220"/>
    </row>
    <row r="92" spans="2:21" s="219" customFormat="1" ht="12.75">
      <c r="B92" s="229"/>
      <c r="C92" s="229"/>
      <c r="D92" s="229" t="s">
        <v>594</v>
      </c>
      <c r="E92" s="210" t="s">
        <v>72</v>
      </c>
      <c r="F92" s="211"/>
      <c r="G92" s="229"/>
      <c r="H92" s="229"/>
      <c r="I92" s="229"/>
      <c r="J92" s="206">
        <v>188.8</v>
      </c>
      <c r="K92" s="206"/>
      <c r="L92" s="206">
        <v>-46.5</v>
      </c>
      <c r="M92" s="206"/>
      <c r="N92" s="206">
        <v>0</v>
      </c>
      <c r="O92" s="206"/>
      <c r="P92" s="206">
        <v>5.4</v>
      </c>
      <c r="Q92" s="206"/>
      <c r="R92" s="206">
        <v>0</v>
      </c>
      <c r="S92" s="206"/>
      <c r="T92" s="206">
        <v>147.7</v>
      </c>
      <c r="U92" s="220"/>
    </row>
    <row r="93" spans="2:21" s="219" customFormat="1" ht="12.75">
      <c r="B93" s="229"/>
      <c r="C93" s="229"/>
      <c r="D93" s="229" t="s">
        <v>595</v>
      </c>
      <c r="E93" s="210" t="s">
        <v>73</v>
      </c>
      <c r="F93" s="211"/>
      <c r="G93" s="229"/>
      <c r="H93" s="229"/>
      <c r="I93" s="229"/>
      <c r="J93" s="206">
        <v>16689.1</v>
      </c>
      <c r="K93" s="206"/>
      <c r="L93" s="206">
        <v>414.1</v>
      </c>
      <c r="M93" s="206"/>
      <c r="N93" s="206">
        <v>-89.2</v>
      </c>
      <c r="O93" s="206"/>
      <c r="P93" s="206">
        <v>337.9000000000009</v>
      </c>
      <c r="Q93" s="206"/>
      <c r="R93" s="206">
        <v>0</v>
      </c>
      <c r="S93" s="206"/>
      <c r="T93" s="206">
        <v>17351.9</v>
      </c>
      <c r="U93" s="220"/>
    </row>
    <row r="94" spans="2:21" s="219" customFormat="1" ht="12.75">
      <c r="B94" s="229"/>
      <c r="C94" s="229"/>
      <c r="D94" s="229"/>
      <c r="E94" s="211" t="s">
        <v>596</v>
      </c>
      <c r="F94" s="210" t="s">
        <v>74</v>
      </c>
      <c r="G94" s="229"/>
      <c r="H94" s="229"/>
      <c r="I94" s="229"/>
      <c r="J94" s="206">
        <v>8900.4</v>
      </c>
      <c r="K94" s="206"/>
      <c r="L94" s="206">
        <v>549.4</v>
      </c>
      <c r="M94" s="206"/>
      <c r="N94" s="206">
        <v>0</v>
      </c>
      <c r="O94" s="206"/>
      <c r="P94" s="206">
        <v>48.5</v>
      </c>
      <c r="Q94" s="206"/>
      <c r="R94" s="206">
        <v>0</v>
      </c>
      <c r="S94" s="206"/>
      <c r="T94" s="206">
        <v>9498.3</v>
      </c>
      <c r="U94" s="220"/>
    </row>
    <row r="95" spans="2:21" s="219" customFormat="1" ht="12.75">
      <c r="B95" s="229"/>
      <c r="C95" s="229"/>
      <c r="D95" s="229"/>
      <c r="E95" s="211" t="s">
        <v>597</v>
      </c>
      <c r="F95" s="210" t="s">
        <v>75</v>
      </c>
      <c r="G95" s="229"/>
      <c r="H95" s="229"/>
      <c r="I95" s="229"/>
      <c r="J95" s="206">
        <v>7788.7</v>
      </c>
      <c r="K95" s="206"/>
      <c r="L95" s="206">
        <v>-135.3</v>
      </c>
      <c r="M95" s="206"/>
      <c r="N95" s="206">
        <v>-89.2</v>
      </c>
      <c r="O95" s="206"/>
      <c r="P95" s="206">
        <v>289.4000000000009</v>
      </c>
      <c r="Q95" s="206"/>
      <c r="R95" s="206">
        <v>0</v>
      </c>
      <c r="S95" s="206"/>
      <c r="T95" s="206">
        <v>7853.6</v>
      </c>
      <c r="U95" s="220"/>
    </row>
    <row r="96" spans="2:21" s="219" customFormat="1" ht="12.75">
      <c r="B96" s="229"/>
      <c r="C96" s="229"/>
      <c r="D96" s="229" t="s">
        <v>598</v>
      </c>
      <c r="E96" s="210" t="s">
        <v>76</v>
      </c>
      <c r="F96" s="211"/>
      <c r="G96" s="229"/>
      <c r="H96" s="229"/>
      <c r="I96" s="229"/>
      <c r="J96" s="206">
        <v>29.6</v>
      </c>
      <c r="K96" s="206"/>
      <c r="L96" s="206">
        <v>-18.2</v>
      </c>
      <c r="M96" s="206"/>
      <c r="N96" s="206">
        <v>0</v>
      </c>
      <c r="O96" s="206"/>
      <c r="P96" s="206">
        <v>0.1</v>
      </c>
      <c r="Q96" s="206"/>
      <c r="R96" s="206">
        <v>0</v>
      </c>
      <c r="S96" s="206"/>
      <c r="T96" s="206">
        <v>11.5</v>
      </c>
      <c r="U96" s="220"/>
    </row>
    <row r="97" spans="3:17" ht="12.75">
      <c r="C97" s="196"/>
      <c r="D97" s="196"/>
      <c r="E97" s="196"/>
      <c r="F97" s="196"/>
      <c r="G97" s="196"/>
      <c r="H97" s="196"/>
      <c r="I97" s="196"/>
      <c r="L97" s="197"/>
      <c r="M97" s="197"/>
      <c r="N97" s="201"/>
      <c r="O97" s="201"/>
      <c r="P97" s="201"/>
      <c r="Q97" s="201"/>
    </row>
    <row r="98" spans="2:20" s="211" customFormat="1" ht="12.75" customHeight="1">
      <c r="B98" s="214"/>
      <c r="C98" s="214"/>
      <c r="D98" s="214"/>
      <c r="E98" s="214"/>
      <c r="F98" s="214"/>
      <c r="G98" s="214"/>
      <c r="H98" s="215"/>
      <c r="I98" s="215"/>
      <c r="J98" s="215"/>
      <c r="K98" s="215"/>
      <c r="L98" s="215" t="s">
        <v>619</v>
      </c>
      <c r="M98" s="215"/>
      <c r="N98" s="215"/>
      <c r="O98" s="215"/>
      <c r="P98" s="215"/>
      <c r="Q98" s="215"/>
      <c r="R98" s="215"/>
      <c r="S98" s="215"/>
      <c r="T98" s="216"/>
    </row>
    <row r="99" spans="8:21" ht="12.75">
      <c r="H99" s="205"/>
      <c r="I99" s="205"/>
      <c r="J99" s="208"/>
      <c r="K99" s="208"/>
      <c r="L99" s="217" t="s">
        <v>635</v>
      </c>
      <c r="M99" s="217"/>
      <c r="N99" s="217"/>
      <c r="O99" s="217"/>
      <c r="P99" s="217"/>
      <c r="Q99" s="217"/>
      <c r="R99" s="217"/>
      <c r="S99" s="218"/>
      <c r="T99" s="209"/>
      <c r="U99" s="198"/>
    </row>
    <row r="100" spans="2:21" ht="12.75">
      <c r="B100" s="210" t="s">
        <v>1</v>
      </c>
      <c r="F100" s="219"/>
      <c r="G100" s="219"/>
      <c r="H100" s="219"/>
      <c r="I100" s="219"/>
      <c r="L100" s="220"/>
      <c r="M100" s="220"/>
      <c r="N100" s="220"/>
      <c r="O100" s="220"/>
      <c r="P100" s="220"/>
      <c r="Q100" s="220"/>
      <c r="R100" s="220"/>
      <c r="S100" s="220"/>
      <c r="U100" s="198"/>
    </row>
    <row r="101" spans="2:20" s="211" customFormat="1" ht="39" thickBot="1">
      <c r="B101" s="221"/>
      <c r="C101" s="221"/>
      <c r="D101" s="221"/>
      <c r="E101" s="221"/>
      <c r="F101" s="222"/>
      <c r="G101" s="222"/>
      <c r="H101" s="222"/>
      <c r="I101" s="223"/>
      <c r="J101" s="224">
        <v>2005</v>
      </c>
      <c r="K101" s="225"/>
      <c r="L101" s="224" t="s">
        <v>620</v>
      </c>
      <c r="M101" s="225"/>
      <c r="N101" s="226" t="s">
        <v>621</v>
      </c>
      <c r="O101" s="227"/>
      <c r="P101" s="228" t="s">
        <v>622</v>
      </c>
      <c r="Q101" s="227"/>
      <c r="R101" s="228" t="s">
        <v>521</v>
      </c>
      <c r="S101" s="226"/>
      <c r="T101" s="242">
        <v>38869</v>
      </c>
    </row>
    <row r="102" spans="6:21" ht="9.75" customHeight="1">
      <c r="F102" s="219"/>
      <c r="G102" s="219"/>
      <c r="H102" s="219"/>
      <c r="I102" s="219"/>
      <c r="L102" s="220"/>
      <c r="M102" s="220"/>
      <c r="N102" s="220"/>
      <c r="O102" s="220"/>
      <c r="P102" s="220"/>
      <c r="Q102" s="220"/>
      <c r="R102" s="220"/>
      <c r="S102" s="220"/>
      <c r="U102" s="198"/>
    </row>
    <row r="103" spans="2:21" s="219" customFormat="1" ht="12.75">
      <c r="B103" s="219" t="s">
        <v>422</v>
      </c>
      <c r="C103" s="219" t="s">
        <v>8</v>
      </c>
      <c r="D103" s="232"/>
      <c r="J103" s="220">
        <v>124563.9153202826</v>
      </c>
      <c r="K103" s="220"/>
      <c r="L103" s="220">
        <v>7897.807162883091</v>
      </c>
      <c r="M103" s="220"/>
      <c r="N103" s="220">
        <v>-64.79585453912148</v>
      </c>
      <c r="O103" s="220"/>
      <c r="P103" s="220">
        <v>-3020.114338560939</v>
      </c>
      <c r="Q103" s="220"/>
      <c r="R103" s="220">
        <v>-143.35056274987582</v>
      </c>
      <c r="S103" s="220"/>
      <c r="T103" s="220">
        <v>129233.46172731576</v>
      </c>
      <c r="U103" s="220"/>
    </row>
    <row r="104" spans="2:21" s="219" customFormat="1" ht="12.75">
      <c r="B104" s="233"/>
      <c r="C104" s="233"/>
      <c r="D104" s="234"/>
      <c r="J104" s="220"/>
      <c r="K104" s="220"/>
      <c r="L104" s="220"/>
      <c r="M104" s="220"/>
      <c r="N104" s="220"/>
      <c r="O104" s="220"/>
      <c r="P104" s="220"/>
      <c r="Q104" s="220"/>
      <c r="R104" s="220"/>
      <c r="S104" s="220"/>
      <c r="T104" s="220"/>
      <c r="U104" s="220"/>
    </row>
    <row r="105" spans="3:21" s="233" customFormat="1" ht="12.75">
      <c r="C105" s="233" t="s">
        <v>417</v>
      </c>
      <c r="D105" s="233" t="s">
        <v>765</v>
      </c>
      <c r="J105" s="373">
        <v>74196.37524499242</v>
      </c>
      <c r="K105" s="373"/>
      <c r="L105" s="373">
        <v>4659.539349186149</v>
      </c>
      <c r="M105" s="373"/>
      <c r="N105" s="373">
        <v>84.78767943303706</v>
      </c>
      <c r="O105" s="373"/>
      <c r="P105" s="373">
        <v>-3394.4025350765387</v>
      </c>
      <c r="Q105" s="373"/>
      <c r="R105" s="373">
        <v>-80.79095799242987</v>
      </c>
      <c r="S105" s="373"/>
      <c r="T105" s="373">
        <v>75465.50878054263</v>
      </c>
      <c r="U105" s="373"/>
    </row>
    <row r="106" spans="4:21" s="219" customFormat="1" ht="12.75">
      <c r="D106" s="219" t="s">
        <v>200</v>
      </c>
      <c r="E106" s="219" t="s">
        <v>522</v>
      </c>
      <c r="J106" s="220">
        <v>69932.4</v>
      </c>
      <c r="K106" s="220"/>
      <c r="L106" s="220">
        <v>5883.912375186148</v>
      </c>
      <c r="M106" s="220"/>
      <c r="N106" s="220">
        <v>84.78767943303706</v>
      </c>
      <c r="O106" s="220"/>
      <c r="P106" s="220">
        <v>-3394.4025350765387</v>
      </c>
      <c r="Q106" s="220"/>
      <c r="R106" s="220">
        <v>24.5</v>
      </c>
      <c r="S106" s="220"/>
      <c r="T106" s="220">
        <v>72531.19751954263</v>
      </c>
      <c r="U106" s="220"/>
    </row>
    <row r="107" spans="5:21" s="219" customFormat="1" ht="12.75">
      <c r="E107" s="219" t="s">
        <v>201</v>
      </c>
      <c r="J107" s="220">
        <v>0</v>
      </c>
      <c r="K107" s="220"/>
      <c r="L107" s="220">
        <v>0</v>
      </c>
      <c r="M107" s="220"/>
      <c r="N107" s="220">
        <v>0</v>
      </c>
      <c r="O107" s="220"/>
      <c r="P107" s="220">
        <v>0</v>
      </c>
      <c r="Q107" s="220"/>
      <c r="R107" s="220">
        <v>0</v>
      </c>
      <c r="S107" s="220"/>
      <c r="T107" s="220">
        <v>0</v>
      </c>
      <c r="U107" s="220"/>
    </row>
    <row r="108" spans="5:21" s="219" customFormat="1" ht="12.75">
      <c r="E108" s="219" t="s">
        <v>523</v>
      </c>
      <c r="F108" s="219" t="s">
        <v>600</v>
      </c>
      <c r="J108" s="220">
        <v>0</v>
      </c>
      <c r="K108" s="220"/>
      <c r="L108" s="220">
        <v>0</v>
      </c>
      <c r="M108" s="220"/>
      <c r="N108" s="220">
        <v>0</v>
      </c>
      <c r="O108" s="220"/>
      <c r="P108" s="220">
        <v>0</v>
      </c>
      <c r="Q108" s="220"/>
      <c r="R108" s="220">
        <v>0</v>
      </c>
      <c r="S108" s="220"/>
      <c r="T108" s="220">
        <v>0</v>
      </c>
      <c r="U108" s="220"/>
    </row>
    <row r="109" spans="5:21" s="219" customFormat="1" ht="12.75">
      <c r="E109" s="219" t="s">
        <v>525</v>
      </c>
      <c r="F109" s="219" t="s">
        <v>601</v>
      </c>
      <c r="J109" s="220">
        <v>69932.4</v>
      </c>
      <c r="K109" s="220"/>
      <c r="L109" s="220">
        <v>5883.912375186148</v>
      </c>
      <c r="M109" s="220"/>
      <c r="N109" s="220">
        <v>84.78767943303706</v>
      </c>
      <c r="O109" s="220"/>
      <c r="P109" s="220">
        <v>-3394.4025350765387</v>
      </c>
      <c r="Q109" s="220"/>
      <c r="R109" s="220">
        <v>24.5</v>
      </c>
      <c r="S109" s="220"/>
      <c r="T109" s="220">
        <v>72531.19751954263</v>
      </c>
      <c r="U109" s="220"/>
    </row>
    <row r="110" spans="4:21" s="219" customFormat="1" ht="12.75">
      <c r="D110" s="219" t="s">
        <v>204</v>
      </c>
      <c r="E110" s="219" t="s">
        <v>17</v>
      </c>
      <c r="J110" s="220">
        <v>4263.97524499243</v>
      </c>
      <c r="K110" s="220"/>
      <c r="L110" s="220">
        <v>-1224.3730259999998</v>
      </c>
      <c r="M110" s="220"/>
      <c r="N110" s="220">
        <v>0</v>
      </c>
      <c r="O110" s="220"/>
      <c r="P110" s="220">
        <v>0</v>
      </c>
      <c r="Q110" s="220"/>
      <c r="R110" s="220">
        <v>-105.29095799242987</v>
      </c>
      <c r="S110" s="220"/>
      <c r="T110" s="220">
        <v>2934.3112610000003</v>
      </c>
      <c r="U110" s="220"/>
    </row>
    <row r="111" spans="5:21" s="219" customFormat="1" ht="12.75">
      <c r="E111" s="219" t="s">
        <v>527</v>
      </c>
      <c r="F111" s="219" t="s">
        <v>600</v>
      </c>
      <c r="J111" s="220">
        <v>0</v>
      </c>
      <c r="K111" s="220"/>
      <c r="L111" s="220">
        <v>0</v>
      </c>
      <c r="M111" s="220"/>
      <c r="N111" s="220">
        <v>0</v>
      </c>
      <c r="O111" s="220"/>
      <c r="P111" s="220">
        <v>0</v>
      </c>
      <c r="Q111" s="220"/>
      <c r="R111" s="220">
        <v>0</v>
      </c>
      <c r="S111" s="220"/>
      <c r="T111" s="220">
        <v>0</v>
      </c>
      <c r="U111" s="220"/>
    </row>
    <row r="112" spans="5:21" s="219" customFormat="1" ht="12.75">
      <c r="E112" s="219" t="s">
        <v>528</v>
      </c>
      <c r="F112" s="219" t="s">
        <v>601</v>
      </c>
      <c r="J112" s="220">
        <v>4263.97524499243</v>
      </c>
      <c r="K112" s="220"/>
      <c r="L112" s="220">
        <v>-1224.3730259999998</v>
      </c>
      <c r="M112" s="220"/>
      <c r="N112" s="220">
        <v>0</v>
      </c>
      <c r="O112" s="220"/>
      <c r="P112" s="220">
        <v>0</v>
      </c>
      <c r="Q112" s="220"/>
      <c r="R112" s="220">
        <v>-105.29095799242987</v>
      </c>
      <c r="S112" s="220"/>
      <c r="T112" s="220">
        <v>2934.3112610000003</v>
      </c>
      <c r="U112" s="220"/>
    </row>
    <row r="113" spans="3:21" s="233" customFormat="1" ht="12.75">
      <c r="C113" s="233" t="s">
        <v>421</v>
      </c>
      <c r="D113" s="233" t="s">
        <v>755</v>
      </c>
      <c r="J113" s="373">
        <v>17984.997130728196</v>
      </c>
      <c r="K113" s="373"/>
      <c r="L113" s="373">
        <v>581.1769608230838</v>
      </c>
      <c r="M113" s="373"/>
      <c r="N113" s="373">
        <v>-248.03358314391514</v>
      </c>
      <c r="O113" s="373"/>
      <c r="P113" s="373">
        <v>-348.39167337051884</v>
      </c>
      <c r="Q113" s="373"/>
      <c r="R113" s="373">
        <v>-75.94718121351575</v>
      </c>
      <c r="S113" s="373"/>
      <c r="T113" s="373">
        <v>17893.801653823335</v>
      </c>
      <c r="U113" s="373"/>
    </row>
    <row r="114" spans="4:21" s="219" customFormat="1" ht="12.75">
      <c r="D114" s="219" t="s">
        <v>602</v>
      </c>
      <c r="E114" s="219" t="s">
        <v>209</v>
      </c>
      <c r="J114" s="220">
        <v>6832.035268292682</v>
      </c>
      <c r="K114" s="220"/>
      <c r="L114" s="220">
        <v>193.36966582308378</v>
      </c>
      <c r="M114" s="220"/>
      <c r="N114" s="220">
        <v>17.139416856084523</v>
      </c>
      <c r="O114" s="220"/>
      <c r="P114" s="220">
        <v>-348.39167337051884</v>
      </c>
      <c r="Q114" s="220"/>
      <c r="R114" s="220">
        <v>55.95</v>
      </c>
      <c r="S114" s="220"/>
      <c r="T114" s="220">
        <v>6750.102677601333</v>
      </c>
      <c r="U114" s="220"/>
    </row>
    <row r="115" spans="5:21" s="219" customFormat="1" ht="12.75">
      <c r="E115" s="219" t="s">
        <v>531</v>
      </c>
      <c r="F115" s="219" t="s">
        <v>603</v>
      </c>
      <c r="J115" s="220">
        <v>1419.9</v>
      </c>
      <c r="K115" s="220"/>
      <c r="L115" s="220">
        <v>-2.439083907965639</v>
      </c>
      <c r="M115" s="220"/>
      <c r="N115" s="220">
        <v>-70.42188390378547</v>
      </c>
      <c r="O115" s="220"/>
      <c r="P115" s="220">
        <v>-71.32909836451545</v>
      </c>
      <c r="Q115" s="220"/>
      <c r="R115" s="220">
        <v>14</v>
      </c>
      <c r="S115" s="220"/>
      <c r="T115" s="220">
        <v>1289.7099338237335</v>
      </c>
      <c r="U115" s="220"/>
    </row>
    <row r="116" spans="5:21" s="219" customFormat="1" ht="12.75">
      <c r="E116" s="219" t="s">
        <v>532</v>
      </c>
      <c r="F116" s="219" t="s">
        <v>154</v>
      </c>
      <c r="J116" s="220">
        <v>5412.135268292683</v>
      </c>
      <c r="K116" s="220"/>
      <c r="L116" s="220">
        <v>195.8087497310494</v>
      </c>
      <c r="M116" s="220"/>
      <c r="N116" s="220">
        <v>87.56130075987</v>
      </c>
      <c r="O116" s="220"/>
      <c r="P116" s="220">
        <v>-277.0625750060034</v>
      </c>
      <c r="Q116" s="220"/>
      <c r="R116" s="220">
        <v>41.95</v>
      </c>
      <c r="S116" s="220"/>
      <c r="T116" s="220">
        <v>5460.392743777599</v>
      </c>
      <c r="U116" s="220"/>
    </row>
    <row r="117" spans="4:21" s="219" customFormat="1" ht="12.75">
      <c r="D117" s="219" t="s">
        <v>604</v>
      </c>
      <c r="E117" s="219" t="s">
        <v>215</v>
      </c>
      <c r="J117" s="220">
        <v>11152.961862435515</v>
      </c>
      <c r="K117" s="220"/>
      <c r="L117" s="220">
        <v>387.807295</v>
      </c>
      <c r="M117" s="220"/>
      <c r="N117" s="220">
        <v>-265.17299999999966</v>
      </c>
      <c r="O117" s="220"/>
      <c r="P117" s="220">
        <v>0</v>
      </c>
      <c r="Q117" s="220"/>
      <c r="R117" s="220">
        <v>-131.89718121351575</v>
      </c>
      <c r="S117" s="220"/>
      <c r="T117" s="220">
        <v>11143.698976222</v>
      </c>
      <c r="U117" s="220"/>
    </row>
    <row r="118" spans="5:21" s="219" customFormat="1" ht="12.75">
      <c r="E118" s="219" t="s">
        <v>537</v>
      </c>
      <c r="F118" s="219" t="s">
        <v>538</v>
      </c>
      <c r="J118" s="220">
        <v>11152.961862435515</v>
      </c>
      <c r="K118" s="220"/>
      <c r="L118" s="220">
        <v>354.807295</v>
      </c>
      <c r="M118" s="220"/>
      <c r="N118" s="220">
        <v>-265.17299999999966</v>
      </c>
      <c r="O118" s="220"/>
      <c r="P118" s="220">
        <v>0</v>
      </c>
      <c r="Q118" s="220"/>
      <c r="R118" s="220">
        <v>-131.89718121351575</v>
      </c>
      <c r="S118" s="220"/>
      <c r="T118" s="220">
        <v>11110.698976222</v>
      </c>
      <c r="U118" s="220"/>
    </row>
    <row r="119" spans="6:21" s="219" customFormat="1" ht="12.75">
      <c r="F119" s="219" t="s">
        <v>539</v>
      </c>
      <c r="G119" s="219" t="s">
        <v>81</v>
      </c>
      <c r="J119" s="220">
        <v>0</v>
      </c>
      <c r="K119" s="220"/>
      <c r="L119" s="220">
        <v>0</v>
      </c>
      <c r="M119" s="220"/>
      <c r="N119" s="220">
        <v>0</v>
      </c>
      <c r="O119" s="220"/>
      <c r="P119" s="220">
        <v>0</v>
      </c>
      <c r="Q119" s="220"/>
      <c r="R119" s="220">
        <v>0</v>
      </c>
      <c r="S119" s="220"/>
      <c r="T119" s="220">
        <v>0</v>
      </c>
      <c r="U119" s="220"/>
    </row>
    <row r="120" spans="6:21" s="219" customFormat="1" ht="12.75">
      <c r="F120" s="219" t="s">
        <v>540</v>
      </c>
      <c r="G120" s="219" t="s">
        <v>533</v>
      </c>
      <c r="J120" s="220">
        <v>3205.667838384935</v>
      </c>
      <c r="K120" s="220"/>
      <c r="L120" s="220">
        <v>156.9</v>
      </c>
      <c r="M120" s="220"/>
      <c r="N120" s="220">
        <v>-168.1</v>
      </c>
      <c r="O120" s="220"/>
      <c r="P120" s="220">
        <v>0</v>
      </c>
      <c r="Q120" s="220"/>
      <c r="R120" s="220">
        <v>0.03113783706496065</v>
      </c>
      <c r="S120" s="220"/>
      <c r="T120" s="220">
        <v>3194.498976222</v>
      </c>
      <c r="U120" s="220"/>
    </row>
    <row r="121" spans="6:21" s="219" customFormat="1" ht="12.75">
      <c r="F121" s="219" t="s">
        <v>541</v>
      </c>
      <c r="G121" s="219" t="s">
        <v>153</v>
      </c>
      <c r="J121" s="220">
        <v>1107.65156741261</v>
      </c>
      <c r="K121" s="220"/>
      <c r="L121" s="220">
        <v>198.782421</v>
      </c>
      <c r="M121" s="220"/>
      <c r="N121" s="220">
        <v>3.57999999999988</v>
      </c>
      <c r="O121" s="220"/>
      <c r="P121" s="220">
        <v>0</v>
      </c>
      <c r="Q121" s="220"/>
      <c r="R121" s="220">
        <v>-0.01398841260977246</v>
      </c>
      <c r="S121" s="220"/>
      <c r="T121" s="220">
        <v>1310</v>
      </c>
      <c r="U121" s="220"/>
    </row>
    <row r="122" spans="6:21" s="219" customFormat="1" ht="12.75">
      <c r="F122" s="219" t="s">
        <v>542</v>
      </c>
      <c r="G122" s="219" t="s">
        <v>154</v>
      </c>
      <c r="J122" s="220">
        <v>6839.64245663797</v>
      </c>
      <c r="K122" s="220"/>
      <c r="L122" s="220">
        <v>-0.8751259999999803</v>
      </c>
      <c r="M122" s="220"/>
      <c r="N122" s="220">
        <v>-100.65299999999951</v>
      </c>
      <c r="O122" s="220"/>
      <c r="P122" s="220">
        <v>0</v>
      </c>
      <c r="Q122" s="220"/>
      <c r="R122" s="220">
        <v>-131.91433063797095</v>
      </c>
      <c r="S122" s="220"/>
      <c r="T122" s="220">
        <v>6606.2</v>
      </c>
      <c r="U122" s="220"/>
    </row>
    <row r="123" spans="7:21" s="219" customFormat="1" ht="12.75">
      <c r="G123" s="219" t="s">
        <v>293</v>
      </c>
      <c r="H123" s="219" t="s">
        <v>65</v>
      </c>
      <c r="J123" s="220">
        <v>2735.76565745346</v>
      </c>
      <c r="K123" s="220"/>
      <c r="L123" s="220">
        <v>-6.858125999999999</v>
      </c>
      <c r="M123" s="220"/>
      <c r="N123" s="220">
        <v>-86.17</v>
      </c>
      <c r="O123" s="220"/>
      <c r="P123" s="220">
        <v>0</v>
      </c>
      <c r="Q123" s="220"/>
      <c r="R123" s="220">
        <v>-0.0375314534597635</v>
      </c>
      <c r="S123" s="220"/>
      <c r="T123" s="220">
        <v>2642.7</v>
      </c>
      <c r="U123" s="220"/>
    </row>
    <row r="124" spans="7:21" s="219" customFormat="1" ht="12.75">
      <c r="G124" s="219" t="s">
        <v>294</v>
      </c>
      <c r="H124" s="219" t="s">
        <v>66</v>
      </c>
      <c r="J124" s="220">
        <v>4103.876799184511</v>
      </c>
      <c r="K124" s="220"/>
      <c r="L124" s="220">
        <v>5.983000000000018</v>
      </c>
      <c r="M124" s="220"/>
      <c r="N124" s="220">
        <v>-14.4829999999995</v>
      </c>
      <c r="O124" s="220"/>
      <c r="P124" s="220">
        <v>0</v>
      </c>
      <c r="Q124" s="220"/>
      <c r="R124" s="220">
        <v>-131.87679918451119</v>
      </c>
      <c r="S124" s="220"/>
      <c r="T124" s="220">
        <v>3963.5</v>
      </c>
      <c r="U124" s="220"/>
    </row>
    <row r="125" spans="5:21" s="219" customFormat="1" ht="12.75">
      <c r="E125" s="219" t="s">
        <v>605</v>
      </c>
      <c r="F125" s="219" t="s">
        <v>606</v>
      </c>
      <c r="J125" s="220">
        <v>0</v>
      </c>
      <c r="K125" s="220"/>
      <c r="L125" s="220">
        <v>33</v>
      </c>
      <c r="M125" s="220"/>
      <c r="N125" s="220">
        <v>0</v>
      </c>
      <c r="O125" s="220"/>
      <c r="P125" s="220">
        <v>0</v>
      </c>
      <c r="Q125" s="220"/>
      <c r="R125" s="220">
        <v>0</v>
      </c>
      <c r="S125" s="220"/>
      <c r="T125" s="220">
        <v>33</v>
      </c>
      <c r="U125" s="220"/>
    </row>
    <row r="126" spans="6:21" s="219" customFormat="1" ht="12.75">
      <c r="F126" s="219" t="s">
        <v>543</v>
      </c>
      <c r="G126" s="219" t="s">
        <v>81</v>
      </c>
      <c r="J126" s="220">
        <v>0</v>
      </c>
      <c r="K126" s="220"/>
      <c r="L126" s="220">
        <v>0</v>
      </c>
      <c r="M126" s="220"/>
      <c r="N126" s="220">
        <v>0</v>
      </c>
      <c r="O126" s="220"/>
      <c r="P126" s="220">
        <v>0</v>
      </c>
      <c r="Q126" s="220"/>
      <c r="R126" s="220">
        <v>0</v>
      </c>
      <c r="S126" s="220"/>
      <c r="T126" s="220">
        <v>0</v>
      </c>
      <c r="U126" s="220"/>
    </row>
    <row r="127" spans="6:21" s="219" customFormat="1" ht="12.75">
      <c r="F127" s="219" t="s">
        <v>544</v>
      </c>
      <c r="G127" s="219" t="s">
        <v>607</v>
      </c>
      <c r="J127" s="220">
        <v>0</v>
      </c>
      <c r="K127" s="220"/>
      <c r="L127" s="220">
        <v>0</v>
      </c>
      <c r="M127" s="220"/>
      <c r="N127" s="220">
        <v>0</v>
      </c>
      <c r="O127" s="220"/>
      <c r="P127" s="220">
        <v>0</v>
      </c>
      <c r="Q127" s="220"/>
      <c r="R127" s="220">
        <v>0</v>
      </c>
      <c r="S127" s="220"/>
      <c r="T127" s="220">
        <v>0</v>
      </c>
      <c r="U127" s="220"/>
    </row>
    <row r="128" spans="6:21" s="219" customFormat="1" ht="12.75">
      <c r="F128" s="219" t="s">
        <v>545</v>
      </c>
      <c r="G128" s="219" t="s">
        <v>153</v>
      </c>
      <c r="J128" s="220">
        <v>0</v>
      </c>
      <c r="K128" s="220"/>
      <c r="L128" s="220">
        <v>33</v>
      </c>
      <c r="M128" s="220"/>
      <c r="N128" s="220">
        <v>0</v>
      </c>
      <c r="O128" s="220"/>
      <c r="P128" s="220">
        <v>0</v>
      </c>
      <c r="Q128" s="220"/>
      <c r="R128" s="220">
        <v>0</v>
      </c>
      <c r="S128" s="220"/>
      <c r="T128" s="220">
        <v>33</v>
      </c>
      <c r="U128" s="220"/>
    </row>
    <row r="129" spans="6:21" s="219" customFormat="1" ht="12.75">
      <c r="F129" s="219" t="s">
        <v>546</v>
      </c>
      <c r="G129" s="219" t="s">
        <v>154</v>
      </c>
      <c r="J129" s="220">
        <v>0</v>
      </c>
      <c r="K129" s="220"/>
      <c r="L129" s="220">
        <v>0</v>
      </c>
      <c r="M129" s="220"/>
      <c r="N129" s="220">
        <v>0</v>
      </c>
      <c r="O129" s="220"/>
      <c r="P129" s="220">
        <v>0</v>
      </c>
      <c r="Q129" s="220"/>
      <c r="R129" s="220">
        <v>0</v>
      </c>
      <c r="S129" s="220"/>
      <c r="T129" s="220">
        <v>0</v>
      </c>
      <c r="U129" s="220"/>
    </row>
    <row r="130" spans="3:21" s="233" customFormat="1" ht="12.75">
      <c r="C130" s="233" t="s">
        <v>474</v>
      </c>
      <c r="D130" s="233" t="s">
        <v>310</v>
      </c>
      <c r="J130" s="373">
        <v>954.0408803199999</v>
      </c>
      <c r="K130" s="373"/>
      <c r="L130" s="373">
        <v>-850.297039217875</v>
      </c>
      <c r="M130" s="373"/>
      <c r="N130" s="373">
        <v>98.4500491717566</v>
      </c>
      <c r="O130" s="373"/>
      <c r="P130" s="373">
        <v>673.2602281961183</v>
      </c>
      <c r="Q130" s="373"/>
      <c r="R130" s="373">
        <v>14.544191800000013</v>
      </c>
      <c r="S130" s="373"/>
      <c r="T130" s="373">
        <v>889.9983102699999</v>
      </c>
      <c r="U130" s="373"/>
    </row>
    <row r="131" spans="4:21" s="219" customFormat="1" ht="12.75">
      <c r="D131" s="219" t="s">
        <v>547</v>
      </c>
      <c r="E131" s="219" t="s">
        <v>81</v>
      </c>
      <c r="J131" s="220">
        <v>0</v>
      </c>
      <c r="K131" s="220"/>
      <c r="L131" s="220">
        <v>0</v>
      </c>
      <c r="M131" s="220"/>
      <c r="N131" s="220">
        <v>0</v>
      </c>
      <c r="O131" s="220"/>
      <c r="P131" s="220">
        <v>0</v>
      </c>
      <c r="Q131" s="220"/>
      <c r="R131" s="220">
        <v>0</v>
      </c>
      <c r="S131" s="220"/>
      <c r="T131" s="220">
        <v>0</v>
      </c>
      <c r="U131" s="220"/>
    </row>
    <row r="132" spans="4:21" s="219" customFormat="1" ht="12.75">
      <c r="D132" s="219" t="s">
        <v>548</v>
      </c>
      <c r="E132" s="219" t="s">
        <v>533</v>
      </c>
      <c r="J132" s="220">
        <v>0</v>
      </c>
      <c r="K132" s="220"/>
      <c r="L132" s="220">
        <v>0</v>
      </c>
      <c r="M132" s="220"/>
      <c r="N132" s="220">
        <v>0</v>
      </c>
      <c r="O132" s="220"/>
      <c r="P132" s="220">
        <v>0</v>
      </c>
      <c r="Q132" s="220"/>
      <c r="R132" s="220">
        <v>0</v>
      </c>
      <c r="S132" s="220"/>
      <c r="T132" s="220">
        <v>0</v>
      </c>
      <c r="U132" s="220"/>
    </row>
    <row r="133" spans="4:21" s="219" customFormat="1" ht="12.75">
      <c r="D133" s="219" t="s">
        <v>549</v>
      </c>
      <c r="E133" s="219" t="s">
        <v>153</v>
      </c>
      <c r="J133" s="220">
        <v>473.4205039499999</v>
      </c>
      <c r="K133" s="220"/>
      <c r="L133" s="220">
        <v>-733.441892401806</v>
      </c>
      <c r="M133" s="220"/>
      <c r="N133" s="220">
        <v>81.59557868673903</v>
      </c>
      <c r="O133" s="220"/>
      <c r="P133" s="220">
        <v>678.4976429750669</v>
      </c>
      <c r="Q133" s="220"/>
      <c r="R133" s="220">
        <v>0</v>
      </c>
      <c r="S133" s="220"/>
      <c r="T133" s="220">
        <v>500.0718332099999</v>
      </c>
      <c r="U133" s="220"/>
    </row>
    <row r="134" spans="4:21" s="219" customFormat="1" ht="12.75">
      <c r="D134" s="219" t="s">
        <v>550</v>
      </c>
      <c r="E134" s="219" t="s">
        <v>154</v>
      </c>
      <c r="J134" s="220">
        <v>480.62037637000003</v>
      </c>
      <c r="K134" s="220"/>
      <c r="L134" s="220">
        <v>-116.85514681606902</v>
      </c>
      <c r="M134" s="220"/>
      <c r="N134" s="220">
        <v>16.854470485017572</v>
      </c>
      <c r="O134" s="220"/>
      <c r="P134" s="220">
        <v>-5.237414778948562</v>
      </c>
      <c r="Q134" s="220"/>
      <c r="R134" s="220">
        <v>14.544191800000013</v>
      </c>
      <c r="S134" s="220"/>
      <c r="T134" s="220">
        <v>389.92647706</v>
      </c>
      <c r="U134" s="220"/>
    </row>
    <row r="135" spans="3:21" s="233" customFormat="1" ht="12.75">
      <c r="C135" s="233" t="s">
        <v>551</v>
      </c>
      <c r="D135" s="233" t="s">
        <v>227</v>
      </c>
      <c r="J135" s="373">
        <v>31428.502064241988</v>
      </c>
      <c r="K135" s="373"/>
      <c r="L135" s="373">
        <v>3507.3878920917336</v>
      </c>
      <c r="M135" s="373"/>
      <c r="N135" s="373">
        <v>0</v>
      </c>
      <c r="O135" s="373"/>
      <c r="P135" s="373">
        <v>49.41964169</v>
      </c>
      <c r="Q135" s="373"/>
      <c r="R135" s="373">
        <v>-1.1566153439302211</v>
      </c>
      <c r="S135" s="373"/>
      <c r="T135" s="373">
        <v>34984.152982679785</v>
      </c>
      <c r="U135" s="373"/>
    </row>
    <row r="136" spans="4:21" s="219" customFormat="1" ht="12.75">
      <c r="D136" s="219" t="s">
        <v>273</v>
      </c>
      <c r="E136" s="219" t="s">
        <v>21</v>
      </c>
      <c r="J136" s="220">
        <v>6774.475962</v>
      </c>
      <c r="K136" s="220"/>
      <c r="L136" s="220">
        <v>1062.1229335504154</v>
      </c>
      <c r="M136" s="220"/>
      <c r="N136" s="220">
        <v>0</v>
      </c>
      <c r="O136" s="220"/>
      <c r="P136" s="220">
        <v>0</v>
      </c>
      <c r="Q136" s="220"/>
      <c r="R136" s="220">
        <v>23.56315823414313</v>
      </c>
      <c r="S136" s="220"/>
      <c r="T136" s="220">
        <v>7860.162053784557</v>
      </c>
      <c r="U136" s="220"/>
    </row>
    <row r="137" spans="5:21" s="219" customFormat="1" ht="12.75">
      <c r="E137" s="219" t="s">
        <v>552</v>
      </c>
      <c r="F137" s="219" t="s">
        <v>533</v>
      </c>
      <c r="J137" s="220">
        <v>0</v>
      </c>
      <c r="K137" s="220"/>
      <c r="L137" s="220">
        <v>-23.146040008142663</v>
      </c>
      <c r="M137" s="220"/>
      <c r="N137" s="220">
        <v>0</v>
      </c>
      <c r="O137" s="220"/>
      <c r="P137" s="220">
        <v>0</v>
      </c>
      <c r="Q137" s="220"/>
      <c r="R137" s="220">
        <v>23.146040008142663</v>
      </c>
      <c r="S137" s="220"/>
      <c r="T137" s="220">
        <v>0</v>
      </c>
      <c r="U137" s="220"/>
    </row>
    <row r="138" spans="6:21" s="219" customFormat="1" ht="12.75">
      <c r="F138" s="219" t="s">
        <v>553</v>
      </c>
      <c r="G138" s="219" t="s">
        <v>554</v>
      </c>
      <c r="J138" s="220">
        <v>0</v>
      </c>
      <c r="K138" s="220"/>
      <c r="L138" s="220">
        <v>-23.146040008142663</v>
      </c>
      <c r="M138" s="220"/>
      <c r="N138" s="220">
        <v>0</v>
      </c>
      <c r="O138" s="220"/>
      <c r="P138" s="220">
        <v>0</v>
      </c>
      <c r="Q138" s="220"/>
      <c r="R138" s="220">
        <v>23.146040008142663</v>
      </c>
      <c r="S138" s="220"/>
      <c r="T138" s="220">
        <v>0</v>
      </c>
      <c r="U138" s="220"/>
    </row>
    <row r="139" spans="6:21" s="219" customFormat="1" ht="12.75">
      <c r="F139" s="219" t="s">
        <v>555</v>
      </c>
      <c r="G139" s="219" t="s">
        <v>556</v>
      </c>
      <c r="J139" s="220">
        <v>0</v>
      </c>
      <c r="K139" s="220"/>
      <c r="L139" s="220">
        <v>0</v>
      </c>
      <c r="M139" s="220"/>
      <c r="N139" s="220">
        <v>0</v>
      </c>
      <c r="O139" s="220"/>
      <c r="P139" s="220">
        <v>0</v>
      </c>
      <c r="Q139" s="220"/>
      <c r="R139" s="220">
        <v>0</v>
      </c>
      <c r="S139" s="220"/>
      <c r="T139" s="220">
        <v>0</v>
      </c>
      <c r="U139" s="220"/>
    </row>
    <row r="140" spans="5:21" s="219" customFormat="1" ht="12.75">
      <c r="E140" s="219" t="s">
        <v>557</v>
      </c>
      <c r="F140" s="219" t="s">
        <v>154</v>
      </c>
      <c r="J140" s="220">
        <v>6774.475962</v>
      </c>
      <c r="K140" s="220"/>
      <c r="L140" s="220">
        <v>1085.268973558558</v>
      </c>
      <c r="M140" s="220"/>
      <c r="N140" s="220">
        <v>0</v>
      </c>
      <c r="O140" s="220"/>
      <c r="P140" s="220">
        <v>0</v>
      </c>
      <c r="Q140" s="220"/>
      <c r="R140" s="220">
        <v>0.41711822600046844</v>
      </c>
      <c r="S140" s="220"/>
      <c r="T140" s="220">
        <v>7860.162053784557</v>
      </c>
      <c r="U140" s="220"/>
    </row>
    <row r="141" spans="6:21" s="235" customFormat="1" ht="12.75">
      <c r="F141" s="235" t="s">
        <v>558</v>
      </c>
      <c r="G141" s="235" t="s">
        <v>554</v>
      </c>
      <c r="I141" s="219"/>
      <c r="J141" s="220">
        <v>1686.975962</v>
      </c>
      <c r="K141" s="220"/>
      <c r="L141" s="220">
        <v>444.5182437909999</v>
      </c>
      <c r="M141" s="220"/>
      <c r="N141" s="220">
        <v>0</v>
      </c>
      <c r="O141" s="220"/>
      <c r="P141" s="220">
        <v>0</v>
      </c>
      <c r="Q141" s="220"/>
      <c r="R141" s="220">
        <v>0.3179182260000175</v>
      </c>
      <c r="S141" s="220"/>
      <c r="T141" s="220">
        <v>2131.812124017</v>
      </c>
      <c r="U141" s="236"/>
    </row>
    <row r="142" spans="7:21" s="235" customFormat="1" ht="12.75">
      <c r="G142" s="235" t="s">
        <v>608</v>
      </c>
      <c r="H142" s="235" t="s">
        <v>65</v>
      </c>
      <c r="I142" s="219"/>
      <c r="J142" s="220">
        <v>0</v>
      </c>
      <c r="K142" s="220"/>
      <c r="L142" s="220">
        <v>546.942</v>
      </c>
      <c r="M142" s="220"/>
      <c r="N142" s="220">
        <v>0</v>
      </c>
      <c r="O142" s="220"/>
      <c r="P142" s="220">
        <v>0</v>
      </c>
      <c r="Q142" s="220"/>
      <c r="R142" s="220">
        <v>0</v>
      </c>
      <c r="S142" s="220"/>
      <c r="T142" s="220">
        <v>546.942</v>
      </c>
      <c r="U142" s="236"/>
    </row>
    <row r="143" spans="7:21" s="235" customFormat="1" ht="12.75">
      <c r="G143" s="235" t="s">
        <v>609</v>
      </c>
      <c r="H143" s="235" t="s">
        <v>66</v>
      </c>
      <c r="I143" s="219"/>
      <c r="J143" s="220">
        <v>1686.975962</v>
      </c>
      <c r="K143" s="220"/>
      <c r="L143" s="220">
        <v>-102.42375620900009</v>
      </c>
      <c r="M143" s="220"/>
      <c r="N143" s="220">
        <v>0</v>
      </c>
      <c r="O143" s="220"/>
      <c r="P143" s="220">
        <v>0</v>
      </c>
      <c r="Q143" s="220"/>
      <c r="R143" s="220">
        <v>0.3179182260000175</v>
      </c>
      <c r="S143" s="220"/>
      <c r="T143" s="220">
        <v>1584.8701240169999</v>
      </c>
      <c r="U143" s="236"/>
    </row>
    <row r="144" spans="6:21" s="235" customFormat="1" ht="12.75">
      <c r="F144" s="235" t="s">
        <v>559</v>
      </c>
      <c r="G144" s="235" t="s">
        <v>556</v>
      </c>
      <c r="I144" s="219"/>
      <c r="J144" s="220">
        <v>5087.5</v>
      </c>
      <c r="K144" s="220"/>
      <c r="L144" s="220">
        <v>640.750729767558</v>
      </c>
      <c r="M144" s="220"/>
      <c r="N144" s="220">
        <v>0</v>
      </c>
      <c r="O144" s="220"/>
      <c r="P144" s="220">
        <v>0</v>
      </c>
      <c r="Q144" s="220"/>
      <c r="R144" s="220">
        <v>0.09920000000045093</v>
      </c>
      <c r="S144" s="220"/>
      <c r="T144" s="220">
        <v>5728.349929767558</v>
      </c>
      <c r="U144" s="236"/>
    </row>
    <row r="145" spans="7:21" s="235" customFormat="1" ht="12.75">
      <c r="G145" s="235" t="s">
        <v>560</v>
      </c>
      <c r="H145" s="235" t="s">
        <v>65</v>
      </c>
      <c r="I145" s="219"/>
      <c r="J145" s="220">
        <v>781.8</v>
      </c>
      <c r="K145" s="220"/>
      <c r="L145" s="220">
        <v>224.4</v>
      </c>
      <c r="M145" s="220"/>
      <c r="N145" s="220">
        <v>0</v>
      </c>
      <c r="O145" s="220"/>
      <c r="P145" s="220">
        <v>0</v>
      </c>
      <c r="Q145" s="220"/>
      <c r="R145" s="220">
        <v>5.684341886080802E-14</v>
      </c>
      <c r="S145" s="220"/>
      <c r="T145" s="220">
        <v>1006.2</v>
      </c>
      <c r="U145" s="236"/>
    </row>
    <row r="146" spans="7:21" s="235" customFormat="1" ht="12.75">
      <c r="G146" s="235" t="s">
        <v>561</v>
      </c>
      <c r="H146" s="235" t="s">
        <v>66</v>
      </c>
      <c r="I146" s="219"/>
      <c r="J146" s="220">
        <v>4305.7</v>
      </c>
      <c r="K146" s="220"/>
      <c r="L146" s="220">
        <v>416.350729767558</v>
      </c>
      <c r="M146" s="220"/>
      <c r="N146" s="220">
        <v>0</v>
      </c>
      <c r="O146" s="220"/>
      <c r="P146" s="220">
        <v>0</v>
      </c>
      <c r="Q146" s="220"/>
      <c r="R146" s="220">
        <v>0.09920000000039408</v>
      </c>
      <c r="S146" s="220"/>
      <c r="T146" s="220">
        <v>4722.149929767558</v>
      </c>
      <c r="U146" s="236"/>
    </row>
    <row r="147" spans="4:21" s="219" customFormat="1" ht="12.75">
      <c r="D147" s="219" t="s">
        <v>274</v>
      </c>
      <c r="E147" s="219" t="s">
        <v>22</v>
      </c>
      <c r="J147" s="220">
        <v>24414.955230959356</v>
      </c>
      <c r="K147" s="220"/>
      <c r="L147" s="220">
        <v>2283.6002781225425</v>
      </c>
      <c r="M147" s="220"/>
      <c r="N147" s="220">
        <v>0</v>
      </c>
      <c r="O147" s="220"/>
      <c r="P147" s="220">
        <v>52</v>
      </c>
      <c r="Q147" s="220"/>
      <c r="R147" s="220">
        <v>-24.35532418667016</v>
      </c>
      <c r="S147" s="220"/>
      <c r="T147" s="220">
        <v>26726.200184895228</v>
      </c>
      <c r="U147" s="220"/>
    </row>
    <row r="148" spans="5:21" s="219" customFormat="1" ht="12.75">
      <c r="E148" s="219" t="s">
        <v>562</v>
      </c>
      <c r="F148" s="219" t="s">
        <v>81</v>
      </c>
      <c r="J148" s="220">
        <v>0.48308529999999983</v>
      </c>
      <c r="K148" s="220"/>
      <c r="L148" s="220">
        <v>-0.161</v>
      </c>
      <c r="M148" s="220"/>
      <c r="N148" s="220">
        <v>0</v>
      </c>
      <c r="O148" s="220"/>
      <c r="P148" s="220">
        <v>0</v>
      </c>
      <c r="Q148" s="220"/>
      <c r="R148" s="220">
        <v>2.7755575615628914E-17</v>
      </c>
      <c r="S148" s="220"/>
      <c r="T148" s="220">
        <v>0.32208529999999985</v>
      </c>
      <c r="U148" s="220"/>
    </row>
    <row r="149" spans="6:21" s="219" customFormat="1" ht="12.75">
      <c r="F149" s="219" t="s">
        <v>563</v>
      </c>
      <c r="G149" s="219" t="s">
        <v>610</v>
      </c>
      <c r="J149" s="220">
        <v>0</v>
      </c>
      <c r="K149" s="220"/>
      <c r="L149" s="220">
        <v>0</v>
      </c>
      <c r="M149" s="220"/>
      <c r="N149" s="220">
        <v>0</v>
      </c>
      <c r="O149" s="220"/>
      <c r="P149" s="220">
        <v>0</v>
      </c>
      <c r="Q149" s="220"/>
      <c r="R149" s="220">
        <v>0</v>
      </c>
      <c r="S149" s="220"/>
      <c r="T149" s="220">
        <v>0</v>
      </c>
      <c r="U149" s="220"/>
    </row>
    <row r="150" spans="6:21" s="219" customFormat="1" ht="12.75">
      <c r="F150" s="219" t="s">
        <v>564</v>
      </c>
      <c r="G150" s="219" t="s">
        <v>611</v>
      </c>
      <c r="J150" s="220">
        <v>0.48308529999999983</v>
      </c>
      <c r="K150" s="220"/>
      <c r="L150" s="220">
        <v>-0.161</v>
      </c>
      <c r="M150" s="220"/>
      <c r="N150" s="220">
        <v>0</v>
      </c>
      <c r="O150" s="220"/>
      <c r="P150" s="220">
        <v>0</v>
      </c>
      <c r="Q150" s="220"/>
      <c r="R150" s="220">
        <v>2.7755575615628914E-17</v>
      </c>
      <c r="S150" s="220"/>
      <c r="T150" s="220">
        <v>0.32208529999999985</v>
      </c>
      <c r="U150" s="220"/>
    </row>
    <row r="151" spans="6:21" s="219" customFormat="1" ht="12.75">
      <c r="F151" s="219" t="s">
        <v>612</v>
      </c>
      <c r="G151" s="219" t="s">
        <v>556</v>
      </c>
      <c r="J151" s="220">
        <v>0</v>
      </c>
      <c r="K151" s="220"/>
      <c r="L151" s="220">
        <v>0</v>
      </c>
      <c r="M151" s="220"/>
      <c r="N151" s="220">
        <v>0</v>
      </c>
      <c r="O151" s="220"/>
      <c r="P151" s="220">
        <v>0</v>
      </c>
      <c r="Q151" s="220"/>
      <c r="R151" s="220">
        <v>0</v>
      </c>
      <c r="S151" s="220"/>
      <c r="T151" s="220">
        <v>0</v>
      </c>
      <c r="U151" s="220"/>
    </row>
    <row r="152" spans="5:21" s="219" customFormat="1" ht="12.75">
      <c r="E152" s="219" t="s">
        <v>613</v>
      </c>
      <c r="F152" s="219" t="s">
        <v>152</v>
      </c>
      <c r="J152" s="220">
        <v>1068</v>
      </c>
      <c r="K152" s="220"/>
      <c r="L152" s="220">
        <v>12.352311601545878</v>
      </c>
      <c r="M152" s="220"/>
      <c r="N152" s="220">
        <v>0</v>
      </c>
      <c r="O152" s="220"/>
      <c r="P152" s="220">
        <v>7.9</v>
      </c>
      <c r="Q152" s="220"/>
      <c r="R152" s="220">
        <v>0.023398611778494782</v>
      </c>
      <c r="S152" s="220"/>
      <c r="T152" s="220">
        <v>1088.2757102133244</v>
      </c>
      <c r="U152" s="220"/>
    </row>
    <row r="153" spans="6:21" s="219" customFormat="1" ht="12.75">
      <c r="F153" s="219" t="s">
        <v>566</v>
      </c>
      <c r="G153" s="219" t="s">
        <v>554</v>
      </c>
      <c r="J153" s="220">
        <v>1068</v>
      </c>
      <c r="K153" s="220"/>
      <c r="L153" s="220">
        <v>12.352311601545878</v>
      </c>
      <c r="M153" s="220"/>
      <c r="N153" s="220">
        <v>0</v>
      </c>
      <c r="O153" s="220"/>
      <c r="P153" s="220">
        <v>7.9</v>
      </c>
      <c r="Q153" s="220"/>
      <c r="R153" s="220">
        <v>0.023398611778494782</v>
      </c>
      <c r="S153" s="220"/>
      <c r="T153" s="220">
        <v>1088.2757102133244</v>
      </c>
      <c r="U153" s="220"/>
    </row>
    <row r="154" spans="6:21" s="219" customFormat="1" ht="12.75">
      <c r="F154" s="219" t="s">
        <v>567</v>
      </c>
      <c r="G154" s="219" t="s">
        <v>556</v>
      </c>
      <c r="J154" s="220">
        <v>0</v>
      </c>
      <c r="K154" s="220"/>
      <c r="L154" s="220">
        <v>0</v>
      </c>
      <c r="M154" s="220"/>
      <c r="N154" s="220">
        <v>0</v>
      </c>
      <c r="O154" s="220"/>
      <c r="P154" s="220">
        <v>0</v>
      </c>
      <c r="Q154" s="220"/>
      <c r="R154" s="220">
        <v>0</v>
      </c>
      <c r="S154" s="220"/>
      <c r="T154" s="220">
        <v>0</v>
      </c>
      <c r="U154" s="220"/>
    </row>
    <row r="155" spans="5:21" s="219" customFormat="1" ht="12.75">
      <c r="E155" s="219" t="s">
        <v>568</v>
      </c>
      <c r="F155" s="219" t="s">
        <v>153</v>
      </c>
      <c r="J155" s="220">
        <v>6229.684337000001</v>
      </c>
      <c r="K155" s="220"/>
      <c r="L155" s="220">
        <v>507.4412765999025</v>
      </c>
      <c r="M155" s="220"/>
      <c r="N155" s="220">
        <v>0</v>
      </c>
      <c r="O155" s="220"/>
      <c r="P155" s="220">
        <v>0</v>
      </c>
      <c r="Q155" s="220"/>
      <c r="R155" s="220">
        <v>1.8560566418099143</v>
      </c>
      <c r="S155" s="220"/>
      <c r="T155" s="220">
        <v>6738.981670241713</v>
      </c>
      <c r="U155" s="220"/>
    </row>
    <row r="156" spans="6:21" s="219" customFormat="1" ht="12.75">
      <c r="F156" s="219" t="s">
        <v>569</v>
      </c>
      <c r="G156" s="219" t="s">
        <v>554</v>
      </c>
      <c r="J156" s="220">
        <v>5126</v>
      </c>
      <c r="K156" s="220"/>
      <c r="L156" s="220">
        <v>1165.2103546899025</v>
      </c>
      <c r="M156" s="220"/>
      <c r="N156" s="220">
        <v>0</v>
      </c>
      <c r="O156" s="220"/>
      <c r="P156" s="220">
        <v>0</v>
      </c>
      <c r="Q156" s="220"/>
      <c r="R156" s="220">
        <v>0.5728966418100754</v>
      </c>
      <c r="S156" s="220"/>
      <c r="T156" s="220">
        <v>6291.783251331713</v>
      </c>
      <c r="U156" s="220"/>
    </row>
    <row r="157" spans="6:21" s="219" customFormat="1" ht="12.75">
      <c r="F157" s="219" t="s">
        <v>570</v>
      </c>
      <c r="G157" s="219" t="s">
        <v>556</v>
      </c>
      <c r="J157" s="220">
        <v>1103.6843370000001</v>
      </c>
      <c r="K157" s="220"/>
      <c r="L157" s="220">
        <v>-657.76907809</v>
      </c>
      <c r="M157" s="220"/>
      <c r="N157" s="220">
        <v>0</v>
      </c>
      <c r="O157" s="220"/>
      <c r="P157" s="220">
        <v>0</v>
      </c>
      <c r="Q157" s="220"/>
      <c r="R157" s="220">
        <v>1.2831599999998389</v>
      </c>
      <c r="S157" s="220"/>
      <c r="T157" s="220">
        <v>447.19841891</v>
      </c>
      <c r="U157" s="220"/>
    </row>
    <row r="158" spans="5:21" s="219" customFormat="1" ht="12.75">
      <c r="E158" s="219" t="s">
        <v>571</v>
      </c>
      <c r="F158" s="219" t="s">
        <v>154</v>
      </c>
      <c r="J158" s="220">
        <v>17116.787808659356</v>
      </c>
      <c r="K158" s="220"/>
      <c r="L158" s="220">
        <v>1763.967689921094</v>
      </c>
      <c r="M158" s="220"/>
      <c r="N158" s="220">
        <v>0</v>
      </c>
      <c r="O158" s="220"/>
      <c r="P158" s="220">
        <v>44.1</v>
      </c>
      <c r="Q158" s="220"/>
      <c r="R158" s="220">
        <v>-26.23477944025857</v>
      </c>
      <c r="S158" s="220"/>
      <c r="T158" s="220">
        <v>18898.62071914019</v>
      </c>
      <c r="U158" s="220"/>
    </row>
    <row r="159" spans="6:21" s="219" customFormat="1" ht="12.75">
      <c r="F159" s="219" t="s">
        <v>572</v>
      </c>
      <c r="G159" s="219" t="s">
        <v>554</v>
      </c>
      <c r="J159" s="220">
        <v>16504.488052109355</v>
      </c>
      <c r="K159" s="220"/>
      <c r="L159" s="220">
        <v>1170.234250171094</v>
      </c>
      <c r="M159" s="220"/>
      <c r="N159" s="220">
        <v>0</v>
      </c>
      <c r="O159" s="220"/>
      <c r="P159" s="220">
        <v>44.1</v>
      </c>
      <c r="Q159" s="220"/>
      <c r="R159" s="220">
        <v>-22.150312440258666</v>
      </c>
      <c r="S159" s="220"/>
      <c r="T159" s="220">
        <v>17696.67198984019</v>
      </c>
      <c r="U159" s="220"/>
    </row>
    <row r="160" spans="7:21" s="219" customFormat="1" ht="12.75">
      <c r="G160" s="219" t="s">
        <v>614</v>
      </c>
      <c r="H160" s="219" t="s">
        <v>65</v>
      </c>
      <c r="J160" s="220">
        <v>1851.983151109348</v>
      </c>
      <c r="K160" s="220"/>
      <c r="L160" s="220">
        <v>134.345</v>
      </c>
      <c r="M160" s="220"/>
      <c r="N160" s="220">
        <v>0</v>
      </c>
      <c r="O160" s="220"/>
      <c r="P160" s="220">
        <v>0.1</v>
      </c>
      <c r="Q160" s="220"/>
      <c r="R160" s="220">
        <v>0.010114118542071532</v>
      </c>
      <c r="S160" s="220"/>
      <c r="T160" s="220">
        <v>1986.43826522789</v>
      </c>
      <c r="U160" s="220"/>
    </row>
    <row r="161" spans="7:21" s="219" customFormat="1" ht="12.75">
      <c r="G161" s="219" t="s">
        <v>615</v>
      </c>
      <c r="H161" s="219" t="s">
        <v>66</v>
      </c>
      <c r="J161" s="220">
        <v>14652.504901000006</v>
      </c>
      <c r="K161" s="220"/>
      <c r="L161" s="220">
        <v>1035.8892501710939</v>
      </c>
      <c r="M161" s="220"/>
      <c r="N161" s="220">
        <v>0</v>
      </c>
      <c r="O161" s="220"/>
      <c r="P161" s="220">
        <v>44</v>
      </c>
      <c r="Q161" s="220"/>
      <c r="R161" s="220">
        <v>-22.160426558800737</v>
      </c>
      <c r="S161" s="220"/>
      <c r="T161" s="220">
        <v>15710.233724612299</v>
      </c>
      <c r="U161" s="220"/>
    </row>
    <row r="162" spans="6:21" s="219" customFormat="1" ht="12.75">
      <c r="F162" s="219" t="s">
        <v>573</v>
      </c>
      <c r="G162" s="219" t="s">
        <v>556</v>
      </c>
      <c r="J162" s="220">
        <v>612.29975655</v>
      </c>
      <c r="K162" s="220"/>
      <c r="L162" s="220">
        <v>593.7334397500002</v>
      </c>
      <c r="M162" s="220"/>
      <c r="N162" s="220">
        <v>0</v>
      </c>
      <c r="O162" s="220"/>
      <c r="P162" s="220">
        <v>0</v>
      </c>
      <c r="Q162" s="220"/>
      <c r="R162" s="220">
        <v>-4.084466999999904</v>
      </c>
      <c r="S162" s="220"/>
      <c r="T162" s="220">
        <v>1201.9487293000002</v>
      </c>
      <c r="U162" s="220"/>
    </row>
    <row r="163" spans="7:21" s="219" customFormat="1" ht="12.75">
      <c r="G163" s="219" t="s">
        <v>616</v>
      </c>
      <c r="H163" s="219" t="s">
        <v>65</v>
      </c>
      <c r="J163" s="220">
        <v>0</v>
      </c>
      <c r="K163" s="220"/>
      <c r="L163" s="220">
        <v>0</v>
      </c>
      <c r="M163" s="220"/>
      <c r="N163" s="220">
        <v>0</v>
      </c>
      <c r="O163" s="220"/>
      <c r="P163" s="220">
        <v>0</v>
      </c>
      <c r="Q163" s="220"/>
      <c r="R163" s="220">
        <v>0</v>
      </c>
      <c r="S163" s="220"/>
      <c r="T163" s="220">
        <v>0</v>
      </c>
      <c r="U163" s="220"/>
    </row>
    <row r="164" spans="7:21" s="219" customFormat="1" ht="12.75">
      <c r="G164" s="219" t="s">
        <v>617</v>
      </c>
      <c r="H164" s="219" t="s">
        <v>66</v>
      </c>
      <c r="J164" s="220">
        <v>612.29975655</v>
      </c>
      <c r="K164" s="220"/>
      <c r="L164" s="220">
        <v>593.7334397500002</v>
      </c>
      <c r="M164" s="220"/>
      <c r="N164" s="220">
        <v>0</v>
      </c>
      <c r="O164" s="220"/>
      <c r="P164" s="220">
        <v>0</v>
      </c>
      <c r="Q164" s="220"/>
      <c r="R164" s="220">
        <v>-4.084466999999904</v>
      </c>
      <c r="S164" s="220"/>
      <c r="T164" s="220">
        <v>1201.9487293000002</v>
      </c>
      <c r="U164" s="220"/>
    </row>
    <row r="165" spans="4:21" s="219" customFormat="1" ht="12.75">
      <c r="D165" s="219" t="s">
        <v>275</v>
      </c>
      <c r="E165" s="219" t="s">
        <v>23</v>
      </c>
      <c r="J165" s="220">
        <v>222.6708712826277</v>
      </c>
      <c r="K165" s="220"/>
      <c r="L165" s="220">
        <v>172.8646804187755</v>
      </c>
      <c r="M165" s="220"/>
      <c r="N165" s="220">
        <v>0</v>
      </c>
      <c r="O165" s="220"/>
      <c r="P165" s="220">
        <v>-2.580358309999998</v>
      </c>
      <c r="Q165" s="220"/>
      <c r="R165" s="220">
        <v>-0.3644493914031943</v>
      </c>
      <c r="S165" s="220"/>
      <c r="T165" s="220">
        <v>392.590744</v>
      </c>
      <c r="U165" s="220"/>
    </row>
    <row r="166" spans="5:21" s="219" customFormat="1" ht="12.75">
      <c r="E166" s="219" t="s">
        <v>574</v>
      </c>
      <c r="F166" s="219" t="s">
        <v>81</v>
      </c>
      <c r="J166" s="220">
        <v>164.571744</v>
      </c>
      <c r="K166" s="220"/>
      <c r="L166" s="220">
        <v>0</v>
      </c>
      <c r="M166" s="220"/>
      <c r="N166" s="220">
        <v>0</v>
      </c>
      <c r="O166" s="220"/>
      <c r="P166" s="220">
        <v>-2.580358309999998</v>
      </c>
      <c r="Q166" s="220"/>
      <c r="R166" s="220">
        <v>-0.4006416899999965</v>
      </c>
      <c r="S166" s="220"/>
      <c r="T166" s="220">
        <v>161.590744</v>
      </c>
      <c r="U166" s="220"/>
    </row>
    <row r="167" spans="5:21" s="219" customFormat="1" ht="12.75">
      <c r="E167" s="219" t="s">
        <v>575</v>
      </c>
      <c r="F167" s="219" t="s">
        <v>153</v>
      </c>
      <c r="J167" s="220">
        <v>58.09912728262771</v>
      </c>
      <c r="K167" s="220"/>
      <c r="L167" s="220">
        <v>172.8646804187755</v>
      </c>
      <c r="M167" s="220"/>
      <c r="N167" s="220">
        <v>0</v>
      </c>
      <c r="O167" s="220"/>
      <c r="P167" s="220">
        <v>0</v>
      </c>
      <c r="Q167" s="220"/>
      <c r="R167" s="220">
        <v>0.036192298596802175</v>
      </c>
      <c r="S167" s="220"/>
      <c r="T167" s="220">
        <v>231</v>
      </c>
      <c r="U167" s="220"/>
    </row>
    <row r="168" spans="4:21" s="219" customFormat="1" ht="12.75">
      <c r="D168" s="219" t="s">
        <v>618</v>
      </c>
      <c r="E168" s="219" t="s">
        <v>25</v>
      </c>
      <c r="J168" s="220">
        <v>16.4</v>
      </c>
      <c r="K168" s="220"/>
      <c r="L168" s="220">
        <v>-11.2</v>
      </c>
      <c r="M168" s="220"/>
      <c r="N168" s="220">
        <v>0</v>
      </c>
      <c r="O168" s="220"/>
      <c r="P168" s="220">
        <v>0</v>
      </c>
      <c r="Q168" s="220"/>
      <c r="R168" s="220">
        <v>1.7763568394002505E-15</v>
      </c>
      <c r="S168" s="220"/>
      <c r="T168" s="220">
        <v>5.2</v>
      </c>
      <c r="U168" s="220"/>
    </row>
    <row r="169" spans="5:21" s="219" customFormat="1" ht="12.75">
      <c r="E169" s="219" t="s">
        <v>277</v>
      </c>
      <c r="F169" s="219" t="s">
        <v>81</v>
      </c>
      <c r="J169" s="220">
        <v>16.4</v>
      </c>
      <c r="K169" s="220"/>
      <c r="L169" s="220">
        <v>-11.2</v>
      </c>
      <c r="M169" s="220"/>
      <c r="N169" s="220">
        <v>0</v>
      </c>
      <c r="O169" s="220"/>
      <c r="P169" s="220">
        <v>0</v>
      </c>
      <c r="Q169" s="220"/>
      <c r="R169" s="220">
        <v>1.7763568394002505E-15</v>
      </c>
      <c r="S169" s="220"/>
      <c r="T169" s="220">
        <v>5.2</v>
      </c>
      <c r="U169" s="220"/>
    </row>
    <row r="170" spans="6:21" s="219" customFormat="1" ht="12.75">
      <c r="F170" s="219" t="s">
        <v>580</v>
      </c>
      <c r="G170" s="219" t="s">
        <v>554</v>
      </c>
      <c r="J170" s="220">
        <v>0</v>
      </c>
      <c r="K170" s="220"/>
      <c r="L170" s="220">
        <v>0</v>
      </c>
      <c r="M170" s="220"/>
      <c r="N170" s="220">
        <v>0</v>
      </c>
      <c r="O170" s="220"/>
      <c r="P170" s="220">
        <v>0</v>
      </c>
      <c r="Q170" s="220"/>
      <c r="R170" s="220">
        <v>0</v>
      </c>
      <c r="S170" s="220"/>
      <c r="T170" s="220">
        <v>0</v>
      </c>
      <c r="U170" s="220"/>
    </row>
    <row r="171" spans="6:21" s="219" customFormat="1" ht="12.75">
      <c r="F171" s="219" t="s">
        <v>581</v>
      </c>
      <c r="G171" s="219" t="s">
        <v>556</v>
      </c>
      <c r="J171" s="220">
        <v>16.4</v>
      </c>
      <c r="K171" s="220"/>
      <c r="L171" s="220">
        <v>-11.2</v>
      </c>
      <c r="M171" s="220"/>
      <c r="N171" s="220">
        <v>0</v>
      </c>
      <c r="O171" s="220"/>
      <c r="P171" s="220">
        <v>0</v>
      </c>
      <c r="Q171" s="220"/>
      <c r="R171" s="220">
        <v>1.7763568394002505E-15</v>
      </c>
      <c r="S171" s="220"/>
      <c r="T171" s="220">
        <v>5.2</v>
      </c>
      <c r="U171" s="220"/>
    </row>
    <row r="172" spans="5:21" s="219" customFormat="1" ht="12.75">
      <c r="E172" s="219" t="s">
        <v>278</v>
      </c>
      <c r="F172" s="219" t="s">
        <v>533</v>
      </c>
      <c r="J172" s="220">
        <v>0</v>
      </c>
      <c r="K172" s="220"/>
      <c r="L172" s="220">
        <v>0</v>
      </c>
      <c r="M172" s="220"/>
      <c r="N172" s="220">
        <v>0</v>
      </c>
      <c r="O172" s="220"/>
      <c r="P172" s="220">
        <v>0</v>
      </c>
      <c r="Q172" s="220"/>
      <c r="R172" s="220">
        <v>0</v>
      </c>
      <c r="S172" s="220"/>
      <c r="T172" s="220">
        <v>0</v>
      </c>
      <c r="U172" s="220"/>
    </row>
    <row r="173" spans="6:21" s="219" customFormat="1" ht="12.75">
      <c r="F173" s="219" t="s">
        <v>582</v>
      </c>
      <c r="G173" s="219" t="s">
        <v>554</v>
      </c>
      <c r="J173" s="220">
        <v>0</v>
      </c>
      <c r="K173" s="220"/>
      <c r="L173" s="220">
        <v>0</v>
      </c>
      <c r="M173" s="220"/>
      <c r="N173" s="220">
        <v>0</v>
      </c>
      <c r="O173" s="220"/>
      <c r="P173" s="220">
        <v>0</v>
      </c>
      <c r="Q173" s="220"/>
      <c r="R173" s="220">
        <v>0</v>
      </c>
      <c r="S173" s="220"/>
      <c r="T173" s="220">
        <v>0</v>
      </c>
      <c r="U173" s="220"/>
    </row>
    <row r="174" spans="6:21" s="219" customFormat="1" ht="12.75">
      <c r="F174" s="219" t="s">
        <v>583</v>
      </c>
      <c r="G174" s="219" t="s">
        <v>556</v>
      </c>
      <c r="J174" s="220">
        <v>0</v>
      </c>
      <c r="K174" s="220"/>
      <c r="L174" s="220">
        <v>0</v>
      </c>
      <c r="M174" s="220"/>
      <c r="N174" s="220">
        <v>0</v>
      </c>
      <c r="O174" s="220"/>
      <c r="P174" s="220">
        <v>0</v>
      </c>
      <c r="Q174" s="220"/>
      <c r="R174" s="220">
        <v>0</v>
      </c>
      <c r="S174" s="220"/>
      <c r="T174" s="220">
        <v>0</v>
      </c>
      <c r="U174" s="220"/>
    </row>
    <row r="175" spans="5:21" s="219" customFormat="1" ht="12.75">
      <c r="E175" s="219" t="s">
        <v>584</v>
      </c>
      <c r="F175" s="219" t="s">
        <v>153</v>
      </c>
      <c r="J175" s="220">
        <v>0</v>
      </c>
      <c r="K175" s="220"/>
      <c r="L175" s="220">
        <v>0</v>
      </c>
      <c r="M175" s="220"/>
      <c r="N175" s="220">
        <v>0</v>
      </c>
      <c r="O175" s="220"/>
      <c r="P175" s="220">
        <v>0</v>
      </c>
      <c r="Q175" s="220"/>
      <c r="R175" s="220">
        <v>0</v>
      </c>
      <c r="S175" s="220"/>
      <c r="T175" s="220">
        <v>0</v>
      </c>
      <c r="U175" s="220"/>
    </row>
    <row r="176" spans="6:21" s="219" customFormat="1" ht="12.75">
      <c r="F176" s="219" t="s">
        <v>585</v>
      </c>
      <c r="G176" s="219" t="s">
        <v>554</v>
      </c>
      <c r="J176" s="220">
        <v>0</v>
      </c>
      <c r="K176" s="220"/>
      <c r="L176" s="220">
        <v>0</v>
      </c>
      <c r="M176" s="220"/>
      <c r="N176" s="220">
        <v>0</v>
      </c>
      <c r="O176" s="220"/>
      <c r="P176" s="220">
        <v>0</v>
      </c>
      <c r="Q176" s="220"/>
      <c r="R176" s="220">
        <v>0</v>
      </c>
      <c r="S176" s="220"/>
      <c r="T176" s="220">
        <v>0</v>
      </c>
      <c r="U176" s="220"/>
    </row>
    <row r="177" spans="6:21" s="219" customFormat="1" ht="12.75">
      <c r="F177" s="219" t="s">
        <v>586</v>
      </c>
      <c r="G177" s="219" t="s">
        <v>556</v>
      </c>
      <c r="J177" s="220">
        <v>0</v>
      </c>
      <c r="K177" s="220"/>
      <c r="L177" s="220">
        <v>0</v>
      </c>
      <c r="M177" s="220"/>
      <c r="N177" s="220">
        <v>0</v>
      </c>
      <c r="O177" s="220"/>
      <c r="P177" s="220">
        <v>0</v>
      </c>
      <c r="Q177" s="220"/>
      <c r="R177" s="220">
        <v>0</v>
      </c>
      <c r="S177" s="220"/>
      <c r="T177" s="220">
        <v>0</v>
      </c>
      <c r="U177" s="220"/>
    </row>
    <row r="178" spans="5:21" s="219" customFormat="1" ht="12.75">
      <c r="E178" s="219" t="s">
        <v>587</v>
      </c>
      <c r="F178" s="219" t="s">
        <v>154</v>
      </c>
      <c r="J178" s="220">
        <v>0</v>
      </c>
      <c r="K178" s="220"/>
      <c r="L178" s="220">
        <v>0</v>
      </c>
      <c r="M178" s="220"/>
      <c r="N178" s="220">
        <v>0</v>
      </c>
      <c r="O178" s="220"/>
      <c r="P178" s="220">
        <v>0</v>
      </c>
      <c r="Q178" s="220"/>
      <c r="R178" s="220">
        <v>0</v>
      </c>
      <c r="S178" s="220"/>
      <c r="T178" s="220">
        <v>0</v>
      </c>
      <c r="U178" s="220"/>
    </row>
    <row r="179" spans="6:21" s="219" customFormat="1" ht="12.75">
      <c r="F179" s="219" t="s">
        <v>588</v>
      </c>
      <c r="G179" s="219" t="s">
        <v>554</v>
      </c>
      <c r="J179" s="220">
        <v>0</v>
      </c>
      <c r="K179" s="220"/>
      <c r="L179" s="220">
        <v>0</v>
      </c>
      <c r="M179" s="220"/>
      <c r="N179" s="220">
        <v>0</v>
      </c>
      <c r="O179" s="220"/>
      <c r="P179" s="220">
        <v>0</v>
      </c>
      <c r="Q179" s="220"/>
      <c r="R179" s="220">
        <v>0</v>
      </c>
      <c r="S179" s="220"/>
      <c r="T179" s="220">
        <v>0</v>
      </c>
      <c r="U179" s="220"/>
    </row>
    <row r="180" spans="6:21" s="219" customFormat="1" ht="12.75">
      <c r="F180" s="219" t="s">
        <v>589</v>
      </c>
      <c r="G180" s="219" t="s">
        <v>556</v>
      </c>
      <c r="J180" s="220">
        <v>0</v>
      </c>
      <c r="K180" s="220"/>
      <c r="L180" s="220">
        <v>0</v>
      </c>
      <c r="M180" s="220"/>
      <c r="N180" s="220">
        <v>0</v>
      </c>
      <c r="O180" s="220"/>
      <c r="P180" s="220">
        <v>0</v>
      </c>
      <c r="Q180" s="220"/>
      <c r="R180" s="220">
        <v>0</v>
      </c>
      <c r="S180" s="220"/>
      <c r="T180" s="220">
        <v>0</v>
      </c>
      <c r="U180" s="220"/>
    </row>
    <row r="181" spans="4:20" s="213" customFormat="1" ht="12.75">
      <c r="D181" s="220" t="s">
        <v>279</v>
      </c>
      <c r="E181" s="220" t="s">
        <v>643</v>
      </c>
      <c r="J181" s="220">
        <v>0</v>
      </c>
      <c r="K181" s="220"/>
      <c r="L181" s="220">
        <v>0</v>
      </c>
      <c r="M181" s="220"/>
      <c r="N181" s="220">
        <v>0</v>
      </c>
      <c r="O181" s="220"/>
      <c r="P181" s="220">
        <v>0</v>
      </c>
      <c r="Q181" s="220"/>
      <c r="R181" s="220">
        <v>0</v>
      </c>
      <c r="S181" s="220"/>
      <c r="T181" s="220">
        <v>0</v>
      </c>
    </row>
    <row r="182" spans="2:20" s="213" customFormat="1" ht="7.5" customHeight="1">
      <c r="B182" s="237"/>
      <c r="C182" s="237"/>
      <c r="D182" s="237"/>
      <c r="E182" s="237"/>
      <c r="F182" s="237"/>
      <c r="G182" s="237"/>
      <c r="H182" s="237"/>
      <c r="I182" s="237"/>
      <c r="J182" s="238"/>
      <c r="K182" s="238"/>
      <c r="L182" s="237"/>
      <c r="M182" s="237"/>
      <c r="N182" s="237"/>
      <c r="O182" s="237"/>
      <c r="P182" s="237"/>
      <c r="Q182" s="237"/>
      <c r="R182" s="237"/>
      <c r="S182" s="237"/>
      <c r="T182" s="238"/>
    </row>
    <row r="183" spans="10:20" s="213" customFormat="1" ht="7.5" customHeight="1">
      <c r="J183" s="220"/>
      <c r="K183" s="220"/>
      <c r="T183" s="220"/>
    </row>
    <row r="184" spans="2:17" ht="10.5" customHeight="1">
      <c r="B184" s="360" t="s">
        <v>516</v>
      </c>
      <c r="C184" s="196" t="s">
        <v>599</v>
      </c>
      <c r="D184" s="196"/>
      <c r="E184" s="196"/>
      <c r="F184" s="196"/>
      <c r="G184" s="196"/>
      <c r="H184" s="196"/>
      <c r="I184" s="196"/>
      <c r="L184" s="197"/>
      <c r="M184" s="197"/>
      <c r="N184" s="201"/>
      <c r="O184" s="201"/>
      <c r="P184" s="201"/>
      <c r="Q184" s="201"/>
    </row>
    <row r="185" spans="3:17" ht="10.5" customHeight="1">
      <c r="C185" s="196" t="s">
        <v>766</v>
      </c>
      <c r="D185" s="196"/>
      <c r="E185" s="196"/>
      <c r="F185" s="196"/>
      <c r="G185" s="196"/>
      <c r="H185" s="239"/>
      <c r="I185" s="239"/>
      <c r="L185" s="240"/>
      <c r="M185" s="240"/>
      <c r="N185" s="241"/>
      <c r="O185" s="241"/>
      <c r="P185" s="201"/>
      <c r="Q185" s="201"/>
    </row>
  </sheetData>
  <printOptions/>
  <pageMargins left="0.3937007874015748" right="0.3937007874015748" top="0.3937007874015748" bottom="0.3937007874015748" header="0" footer="0"/>
  <pageSetup fitToHeight="1" fitToWidth="1" horizontalDpi="600" verticalDpi="600" orientation="portrait" scale="56" r:id="rId1"/>
  <rowBreaks count="1" manualBreakCount="1">
    <brk id="102" min="1" max="20" man="1"/>
  </rowBreaks>
</worksheet>
</file>

<file path=xl/worksheets/sheet16.xml><?xml version="1.0" encoding="utf-8"?>
<worksheet xmlns="http://schemas.openxmlformats.org/spreadsheetml/2006/main" xmlns:r="http://schemas.openxmlformats.org/officeDocument/2006/relationships">
  <sheetPr>
    <pageSetUpPr fitToPage="1"/>
  </sheetPr>
  <dimension ref="B1:U187"/>
  <sheetViews>
    <sheetView zoomScale="75" zoomScaleNormal="75" workbookViewId="0" topLeftCell="A1">
      <selection activeCell="A1" sqref="A1"/>
    </sheetView>
  </sheetViews>
  <sheetFormatPr defaultColWidth="11.421875" defaultRowHeight="12.75"/>
  <cols>
    <col min="1" max="3" width="2.7109375" style="198" customWidth="1"/>
    <col min="4" max="4" width="4.7109375" style="198" customWidth="1"/>
    <col min="5" max="5" width="6.7109375" style="198" customWidth="1"/>
    <col min="6" max="6" width="7.7109375" style="198" customWidth="1"/>
    <col min="7" max="7" width="10.7109375" style="198" customWidth="1"/>
    <col min="8" max="8" width="12.7109375" style="198" customWidth="1"/>
    <col min="9" max="9" width="14.7109375" style="198" customWidth="1"/>
    <col min="10" max="10" width="10.7109375" style="220" customWidth="1"/>
    <col min="11" max="11" width="2.57421875" style="220" customWidth="1"/>
    <col min="12" max="12" width="10.7109375" style="213" customWidth="1"/>
    <col min="13" max="13" width="2.00390625" style="213" customWidth="1"/>
    <col min="14" max="14" width="10.7109375" style="213" customWidth="1"/>
    <col min="15" max="15" width="2.140625" style="213" customWidth="1"/>
    <col min="16" max="16" width="10.7109375" style="213" customWidth="1"/>
    <col min="17" max="17" width="1.8515625" style="213" customWidth="1"/>
    <col min="18" max="18" width="10.7109375" style="213" customWidth="1"/>
    <col min="19" max="19" width="2.140625" style="213" customWidth="1"/>
    <col min="20" max="20" width="10.7109375" style="220" customWidth="1"/>
    <col min="21" max="21" width="10.7109375" style="213" customWidth="1"/>
    <col min="22" max="16384" width="11.421875" style="198" customWidth="1"/>
  </cols>
  <sheetData>
    <row r="1" ht="12.75">
      <c r="B1" s="156" t="s">
        <v>682</v>
      </c>
    </row>
    <row r="2" spans="2:21" s="211" customFormat="1" ht="12.75" customHeight="1">
      <c r="B2" s="204" t="s">
        <v>691</v>
      </c>
      <c r="C2" s="205"/>
      <c r="D2" s="205"/>
      <c r="E2" s="205"/>
      <c r="F2" s="205"/>
      <c r="G2" s="205"/>
      <c r="H2" s="205"/>
      <c r="I2" s="205"/>
      <c r="J2" s="206"/>
      <c r="K2" s="206"/>
      <c r="L2" s="207"/>
      <c r="M2" s="207"/>
      <c r="N2" s="208"/>
      <c r="O2" s="208"/>
      <c r="P2" s="208"/>
      <c r="Q2" s="208"/>
      <c r="R2" s="208"/>
      <c r="S2" s="208"/>
      <c r="T2" s="209"/>
      <c r="U2" s="210"/>
    </row>
    <row r="3" spans="2:20" ht="12" customHeight="1">
      <c r="B3" s="211" t="s">
        <v>0</v>
      </c>
      <c r="C3" s="212"/>
      <c r="D3" s="205"/>
      <c r="E3" s="205"/>
      <c r="F3" s="205"/>
      <c r="G3" s="205"/>
      <c r="H3" s="205"/>
      <c r="I3" s="205"/>
      <c r="J3" s="209"/>
      <c r="K3" s="209"/>
      <c r="L3" s="220"/>
      <c r="T3" s="209"/>
    </row>
    <row r="4" spans="2:20" s="211" customFormat="1" ht="10.5" customHeight="1">
      <c r="B4" s="204"/>
      <c r="J4" s="210"/>
      <c r="K4" s="210"/>
      <c r="L4" s="210"/>
      <c r="M4" s="210"/>
      <c r="N4" s="210"/>
      <c r="O4" s="210"/>
      <c r="P4" s="210"/>
      <c r="Q4" s="210"/>
      <c r="R4" s="210"/>
      <c r="S4" s="210"/>
      <c r="T4" s="206"/>
    </row>
    <row r="5" spans="2:20" s="211" customFormat="1" ht="10.5" customHeight="1">
      <c r="B5" s="214"/>
      <c r="C5" s="214"/>
      <c r="D5" s="214"/>
      <c r="E5" s="214"/>
      <c r="F5" s="214"/>
      <c r="G5" s="214"/>
      <c r="H5" s="215"/>
      <c r="I5" s="215"/>
      <c r="J5" s="215"/>
      <c r="K5" s="215"/>
      <c r="L5" s="215" t="s">
        <v>619</v>
      </c>
      <c r="M5" s="215"/>
      <c r="N5" s="215"/>
      <c r="O5" s="215"/>
      <c r="P5" s="215"/>
      <c r="Q5" s="215"/>
      <c r="R5" s="215"/>
      <c r="S5" s="215"/>
      <c r="T5" s="216"/>
    </row>
    <row r="6" spans="8:21" ht="10.5" customHeight="1">
      <c r="H6" s="205"/>
      <c r="I6" s="205"/>
      <c r="J6" s="208"/>
      <c r="K6" s="208"/>
      <c r="L6" s="217" t="s">
        <v>635</v>
      </c>
      <c r="M6" s="217"/>
      <c r="N6" s="217"/>
      <c r="O6" s="217"/>
      <c r="P6" s="217"/>
      <c r="Q6" s="217"/>
      <c r="R6" s="217"/>
      <c r="S6" s="218"/>
      <c r="T6" s="209"/>
      <c r="U6" s="198"/>
    </row>
    <row r="7" spans="2:21" ht="15.75" customHeight="1">
      <c r="B7" s="210" t="s">
        <v>1</v>
      </c>
      <c r="F7" s="219"/>
      <c r="G7" s="219"/>
      <c r="H7" s="219"/>
      <c r="I7" s="219"/>
      <c r="L7" s="220"/>
      <c r="M7" s="220"/>
      <c r="N7" s="220"/>
      <c r="O7" s="220"/>
      <c r="P7" s="220"/>
      <c r="Q7" s="220"/>
      <c r="R7" s="220"/>
      <c r="S7" s="220"/>
      <c r="U7" s="198"/>
    </row>
    <row r="8" spans="2:20" s="211" customFormat="1" ht="48" customHeight="1" thickBot="1">
      <c r="B8" s="221"/>
      <c r="C8" s="221"/>
      <c r="D8" s="221"/>
      <c r="E8" s="221"/>
      <c r="F8" s="222"/>
      <c r="G8" s="222"/>
      <c r="H8" s="222"/>
      <c r="I8" s="223"/>
      <c r="J8" s="242">
        <v>38869</v>
      </c>
      <c r="K8" s="225"/>
      <c r="L8" s="224" t="s">
        <v>620</v>
      </c>
      <c r="M8" s="225"/>
      <c r="N8" s="226" t="s">
        <v>621</v>
      </c>
      <c r="O8" s="227"/>
      <c r="P8" s="228" t="s">
        <v>622</v>
      </c>
      <c r="Q8" s="227"/>
      <c r="R8" s="228" t="s">
        <v>521</v>
      </c>
      <c r="S8" s="226"/>
      <c r="T8" s="242">
        <v>39052</v>
      </c>
    </row>
    <row r="9" spans="6:21" ht="7.5" customHeight="1">
      <c r="F9" s="219"/>
      <c r="G9" s="219"/>
      <c r="H9" s="219"/>
      <c r="I9" s="219"/>
      <c r="L9" s="220"/>
      <c r="M9" s="220"/>
      <c r="N9" s="220"/>
      <c r="O9" s="220"/>
      <c r="P9" s="220"/>
      <c r="Q9" s="220"/>
      <c r="R9" s="220"/>
      <c r="S9" s="220"/>
      <c r="U9" s="198"/>
    </row>
    <row r="10" spans="2:20" ht="12.75" customHeight="1">
      <c r="B10" s="211" t="s">
        <v>196</v>
      </c>
      <c r="C10" s="230"/>
      <c r="D10" s="211"/>
      <c r="E10" s="211"/>
      <c r="F10" s="229"/>
      <c r="G10" s="229"/>
      <c r="H10" s="229"/>
      <c r="I10" s="229"/>
      <c r="J10" s="206">
        <v>-24102.149668150305</v>
      </c>
      <c r="K10" s="198"/>
      <c r="L10" s="206">
        <v>4011.669903798784</v>
      </c>
      <c r="M10" s="198"/>
      <c r="N10" s="206">
        <v>4872.999602164564</v>
      </c>
      <c r="O10" s="198"/>
      <c r="P10" s="206">
        <v>-594.1641094311508</v>
      </c>
      <c r="Q10" s="198"/>
      <c r="R10" s="206">
        <v>84.75175661025887</v>
      </c>
      <c r="S10" s="198"/>
      <c r="T10" s="206">
        <v>-15726.93408642507</v>
      </c>
    </row>
    <row r="11" spans="2:20" ht="12.75" customHeight="1">
      <c r="B11" s="211"/>
      <c r="C11" s="211"/>
      <c r="D11" s="211"/>
      <c r="E11" s="211"/>
      <c r="F11" s="229"/>
      <c r="G11" s="229"/>
      <c r="H11" s="229"/>
      <c r="I11" s="229"/>
      <c r="J11" s="206"/>
      <c r="K11" s="198"/>
      <c r="L11" s="206"/>
      <c r="M11" s="198"/>
      <c r="N11" s="206"/>
      <c r="O11" s="198"/>
      <c r="P11" s="206"/>
      <c r="Q11" s="198"/>
      <c r="R11" s="206"/>
      <c r="S11" s="198"/>
      <c r="T11" s="206"/>
    </row>
    <row r="12" spans="2:21" s="219" customFormat="1" ht="12.75" customHeight="1">
      <c r="B12" s="229" t="s">
        <v>415</v>
      </c>
      <c r="C12" s="229" t="s">
        <v>475</v>
      </c>
      <c r="D12" s="229"/>
      <c r="E12" s="231"/>
      <c r="F12" s="229"/>
      <c r="G12" s="229"/>
      <c r="H12" s="229"/>
      <c r="I12" s="229"/>
      <c r="J12" s="206">
        <v>105131.31205916546</v>
      </c>
      <c r="K12" s="198"/>
      <c r="L12" s="206">
        <v>7101.6828789419205</v>
      </c>
      <c r="M12" s="198"/>
      <c r="N12" s="206">
        <v>7197.769192175555</v>
      </c>
      <c r="O12" s="198"/>
      <c r="P12" s="206">
        <v>1341.8886864901135</v>
      </c>
      <c r="Q12" s="198"/>
      <c r="R12" s="206">
        <v>185.2724905654616</v>
      </c>
      <c r="S12" s="198"/>
      <c r="T12" s="206">
        <v>120957.90615382553</v>
      </c>
      <c r="U12" s="220"/>
    </row>
    <row r="13" spans="2:21" s="219" customFormat="1" ht="12.75" customHeight="1">
      <c r="B13" s="229"/>
      <c r="C13" s="229"/>
      <c r="D13" s="229"/>
      <c r="E13" s="229"/>
      <c r="F13" s="229"/>
      <c r="G13" s="229"/>
      <c r="H13" s="229"/>
      <c r="I13" s="229"/>
      <c r="J13" s="206"/>
      <c r="K13" s="198"/>
      <c r="L13" s="206"/>
      <c r="M13" s="198"/>
      <c r="N13" s="206"/>
      <c r="O13" s="198"/>
      <c r="P13" s="206"/>
      <c r="Q13" s="198"/>
      <c r="R13" s="206"/>
      <c r="S13" s="198"/>
      <c r="T13" s="206"/>
      <c r="U13" s="220"/>
    </row>
    <row r="14" spans="2:21" s="233" customFormat="1" ht="12.75" customHeight="1">
      <c r="B14" s="371"/>
      <c r="C14" s="371" t="s">
        <v>417</v>
      </c>
      <c r="D14" s="371" t="s">
        <v>760</v>
      </c>
      <c r="E14" s="371"/>
      <c r="F14" s="371"/>
      <c r="G14" s="371"/>
      <c r="H14" s="371"/>
      <c r="I14" s="371"/>
      <c r="J14" s="372">
        <v>24041.579370542353</v>
      </c>
      <c r="K14" s="280"/>
      <c r="L14" s="372">
        <v>1056.4504111218685</v>
      </c>
      <c r="M14" s="280"/>
      <c r="N14" s="372">
        <v>480.1706206024809</v>
      </c>
      <c r="O14" s="280"/>
      <c r="P14" s="372">
        <v>446.7005748442325</v>
      </c>
      <c r="Q14" s="280"/>
      <c r="R14" s="372">
        <v>-4.163336342344337E-16</v>
      </c>
      <c r="S14" s="280"/>
      <c r="T14" s="372">
        <v>26024.881823597956</v>
      </c>
      <c r="U14" s="373"/>
    </row>
    <row r="15" spans="2:21" s="219" customFormat="1" ht="12.75" customHeight="1">
      <c r="B15" s="229"/>
      <c r="C15" s="229"/>
      <c r="D15" s="229" t="s">
        <v>200</v>
      </c>
      <c r="E15" s="229" t="s">
        <v>522</v>
      </c>
      <c r="F15" s="229"/>
      <c r="G15" s="229"/>
      <c r="H15" s="229"/>
      <c r="I15" s="229"/>
      <c r="J15" s="206">
        <v>21006.07982690754</v>
      </c>
      <c r="K15" s="198"/>
      <c r="L15" s="206">
        <v>1217.1336329118683</v>
      </c>
      <c r="M15" s="198"/>
      <c r="N15" s="206">
        <v>480.1706206024809</v>
      </c>
      <c r="O15" s="198"/>
      <c r="P15" s="206">
        <v>446.7005748442325</v>
      </c>
      <c r="Q15" s="198"/>
      <c r="R15" s="206">
        <v>-4.163336342344337E-16</v>
      </c>
      <c r="S15" s="198"/>
      <c r="T15" s="206">
        <v>23150.065501753143</v>
      </c>
      <c r="U15" s="220"/>
    </row>
    <row r="16" spans="2:21" s="219" customFormat="1" ht="12.75" customHeight="1">
      <c r="B16" s="229"/>
      <c r="C16" s="229"/>
      <c r="D16" s="229"/>
      <c r="E16" s="229" t="s">
        <v>201</v>
      </c>
      <c r="F16" s="229"/>
      <c r="G16" s="229"/>
      <c r="H16" s="229"/>
      <c r="I16" s="229"/>
      <c r="J16" s="206">
        <v>0</v>
      </c>
      <c r="K16" s="198"/>
      <c r="L16" s="206">
        <v>0</v>
      </c>
      <c r="M16" s="198"/>
      <c r="N16" s="206">
        <v>0</v>
      </c>
      <c r="O16" s="198"/>
      <c r="P16" s="206">
        <v>0</v>
      </c>
      <c r="Q16" s="198"/>
      <c r="R16" s="206">
        <v>0</v>
      </c>
      <c r="S16" s="198"/>
      <c r="T16" s="206">
        <v>0</v>
      </c>
      <c r="U16" s="220"/>
    </row>
    <row r="17" spans="2:21" s="219" customFormat="1" ht="12.75" customHeight="1">
      <c r="B17" s="229"/>
      <c r="C17" s="229"/>
      <c r="D17" s="229"/>
      <c r="E17" s="229" t="s">
        <v>523</v>
      </c>
      <c r="F17" s="229" t="s">
        <v>524</v>
      </c>
      <c r="G17" s="229"/>
      <c r="H17" s="229"/>
      <c r="I17" s="229"/>
      <c r="J17" s="206">
        <v>21006.07982690754</v>
      </c>
      <c r="K17" s="198"/>
      <c r="L17" s="206">
        <v>1217.1336329118683</v>
      </c>
      <c r="M17" s="198"/>
      <c r="N17" s="206">
        <v>480.1706206024809</v>
      </c>
      <c r="O17" s="198"/>
      <c r="P17" s="206">
        <v>446.7005748442325</v>
      </c>
      <c r="Q17" s="198"/>
      <c r="R17" s="206">
        <v>-4.163336342344337E-16</v>
      </c>
      <c r="S17" s="198"/>
      <c r="T17" s="206">
        <v>23150.065501753143</v>
      </c>
      <c r="U17" s="220"/>
    </row>
    <row r="18" spans="2:21" s="219" customFormat="1" ht="12.75" customHeight="1">
      <c r="B18" s="229"/>
      <c r="C18" s="229"/>
      <c r="D18" s="229"/>
      <c r="E18" s="229" t="s">
        <v>525</v>
      </c>
      <c r="F18" s="229" t="s">
        <v>526</v>
      </c>
      <c r="G18" s="229"/>
      <c r="H18" s="229"/>
      <c r="I18" s="229"/>
      <c r="J18" s="206">
        <v>0</v>
      </c>
      <c r="K18" s="198"/>
      <c r="L18" s="206">
        <v>0</v>
      </c>
      <c r="M18" s="198"/>
      <c r="N18" s="206">
        <v>0</v>
      </c>
      <c r="O18" s="198"/>
      <c r="P18" s="206">
        <v>0</v>
      </c>
      <c r="Q18" s="198"/>
      <c r="R18" s="206">
        <v>0</v>
      </c>
      <c r="S18" s="198"/>
      <c r="T18" s="206">
        <v>0</v>
      </c>
      <c r="U18" s="220"/>
    </row>
    <row r="19" spans="2:21" s="219" customFormat="1" ht="12.75" customHeight="1">
      <c r="B19" s="229"/>
      <c r="C19" s="229"/>
      <c r="D19" s="229" t="s">
        <v>204</v>
      </c>
      <c r="E19" s="229" t="s">
        <v>17</v>
      </c>
      <c r="F19" s="229"/>
      <c r="G19" s="229"/>
      <c r="H19" s="229"/>
      <c r="I19" s="229"/>
      <c r="J19" s="206">
        <v>3035.4995436348136</v>
      </c>
      <c r="K19" s="198"/>
      <c r="L19" s="206">
        <v>-160.68322178999995</v>
      </c>
      <c r="M19" s="198"/>
      <c r="N19" s="206">
        <v>0</v>
      </c>
      <c r="O19" s="198"/>
      <c r="P19" s="206">
        <v>0</v>
      </c>
      <c r="Q19" s="198"/>
      <c r="R19" s="206">
        <v>0</v>
      </c>
      <c r="S19" s="198"/>
      <c r="T19" s="206">
        <v>2874.8163218448135</v>
      </c>
      <c r="U19" s="220"/>
    </row>
    <row r="20" spans="2:21" s="219" customFormat="1" ht="12.75" customHeight="1">
      <c r="B20" s="229"/>
      <c r="C20" s="229"/>
      <c r="D20" s="229"/>
      <c r="E20" s="229" t="s">
        <v>527</v>
      </c>
      <c r="F20" s="229" t="s">
        <v>524</v>
      </c>
      <c r="G20" s="229"/>
      <c r="H20" s="229"/>
      <c r="I20" s="229"/>
      <c r="J20" s="206">
        <v>3035.4995436348136</v>
      </c>
      <c r="K20" s="198"/>
      <c r="L20" s="206">
        <v>-160.68322178999995</v>
      </c>
      <c r="M20" s="198"/>
      <c r="N20" s="206">
        <v>0</v>
      </c>
      <c r="O20" s="198"/>
      <c r="P20" s="206">
        <v>0</v>
      </c>
      <c r="Q20" s="198"/>
      <c r="R20" s="206">
        <v>0</v>
      </c>
      <c r="S20" s="198"/>
      <c r="T20" s="206">
        <v>2874.8163218448135</v>
      </c>
      <c r="U20" s="220"/>
    </row>
    <row r="21" spans="2:21" s="219" customFormat="1" ht="12.75" customHeight="1">
      <c r="B21" s="229"/>
      <c r="C21" s="229"/>
      <c r="D21" s="229"/>
      <c r="E21" s="229" t="s">
        <v>528</v>
      </c>
      <c r="F21" s="229" t="s">
        <v>526</v>
      </c>
      <c r="G21" s="229"/>
      <c r="H21" s="229"/>
      <c r="I21" s="229"/>
      <c r="J21" s="206">
        <v>0</v>
      </c>
      <c r="K21" s="198"/>
      <c r="L21" s="206">
        <v>0</v>
      </c>
      <c r="M21" s="198"/>
      <c r="N21" s="206">
        <v>0</v>
      </c>
      <c r="O21" s="198"/>
      <c r="P21" s="206">
        <v>0</v>
      </c>
      <c r="Q21" s="198"/>
      <c r="R21" s="206">
        <v>0</v>
      </c>
      <c r="S21" s="198"/>
      <c r="T21" s="206">
        <v>0</v>
      </c>
      <c r="U21" s="220"/>
    </row>
    <row r="22" spans="2:21" s="233" customFormat="1" ht="12.75" customHeight="1">
      <c r="B22" s="371"/>
      <c r="C22" s="371" t="s">
        <v>421</v>
      </c>
      <c r="D22" s="371" t="s">
        <v>755</v>
      </c>
      <c r="E22" s="371"/>
      <c r="F22" s="371"/>
      <c r="G22" s="371"/>
      <c r="H22" s="371"/>
      <c r="I22" s="371"/>
      <c r="J22" s="372">
        <v>42583.88336162468</v>
      </c>
      <c r="K22" s="280"/>
      <c r="L22" s="372">
        <v>5803.707812492138</v>
      </c>
      <c r="M22" s="280"/>
      <c r="N22" s="372">
        <v>6636.904072544143</v>
      </c>
      <c r="O22" s="280"/>
      <c r="P22" s="372">
        <v>307.0445851397495</v>
      </c>
      <c r="Q22" s="280"/>
      <c r="R22" s="372">
        <v>-2.907326262531389</v>
      </c>
      <c r="S22" s="280"/>
      <c r="T22" s="372">
        <v>55328.632505538175</v>
      </c>
      <c r="U22" s="373"/>
    </row>
    <row r="23" spans="2:21" s="219" customFormat="1" ht="12.75" customHeight="1">
      <c r="B23" s="229"/>
      <c r="C23" s="229"/>
      <c r="D23" s="229" t="s">
        <v>529</v>
      </c>
      <c r="E23" s="229" t="s">
        <v>530</v>
      </c>
      <c r="F23" s="229"/>
      <c r="G23" s="229"/>
      <c r="H23" s="229"/>
      <c r="I23" s="229"/>
      <c r="J23" s="206">
        <v>35489.04555684735</v>
      </c>
      <c r="K23" s="198"/>
      <c r="L23" s="206">
        <v>798.0624464460824</v>
      </c>
      <c r="M23" s="198"/>
      <c r="N23" s="206">
        <v>6442.506104757552</v>
      </c>
      <c r="O23" s="198"/>
      <c r="P23" s="206">
        <v>294.05043476041743</v>
      </c>
      <c r="Q23" s="198"/>
      <c r="R23" s="206">
        <v>-2.9073262625313365</v>
      </c>
      <c r="S23" s="198"/>
      <c r="T23" s="206">
        <v>43020.75721654887</v>
      </c>
      <c r="U23" s="220"/>
    </row>
    <row r="24" spans="2:21" s="219" customFormat="1" ht="12.75" customHeight="1">
      <c r="B24" s="229"/>
      <c r="C24" s="229"/>
      <c r="D24" s="229"/>
      <c r="E24" s="229" t="s">
        <v>531</v>
      </c>
      <c r="F24" s="229" t="s">
        <v>81</v>
      </c>
      <c r="G24" s="229"/>
      <c r="H24" s="229"/>
      <c r="I24" s="229"/>
      <c r="J24" s="206">
        <v>0</v>
      </c>
      <c r="K24" s="198"/>
      <c r="L24" s="206">
        <v>0</v>
      </c>
      <c r="M24" s="198"/>
      <c r="N24" s="206">
        <v>0</v>
      </c>
      <c r="O24" s="198"/>
      <c r="P24" s="206">
        <v>0</v>
      </c>
      <c r="Q24" s="198"/>
      <c r="R24" s="206">
        <v>0</v>
      </c>
      <c r="S24" s="198"/>
      <c r="T24" s="206">
        <v>0</v>
      </c>
      <c r="U24" s="220"/>
    </row>
    <row r="25" spans="2:21" s="219" customFormat="1" ht="12.75" customHeight="1">
      <c r="B25" s="229"/>
      <c r="C25" s="229"/>
      <c r="D25" s="229"/>
      <c r="E25" s="229" t="s">
        <v>532</v>
      </c>
      <c r="F25" s="229" t="s">
        <v>533</v>
      </c>
      <c r="G25" s="229"/>
      <c r="H25" s="229"/>
      <c r="I25" s="229"/>
      <c r="J25" s="206">
        <v>0</v>
      </c>
      <c r="K25" s="198"/>
      <c r="L25" s="206">
        <v>0</v>
      </c>
      <c r="M25" s="198"/>
      <c r="N25" s="206">
        <v>0</v>
      </c>
      <c r="O25" s="198"/>
      <c r="P25" s="206">
        <v>0</v>
      </c>
      <c r="Q25" s="198"/>
      <c r="R25" s="206">
        <v>0</v>
      </c>
      <c r="S25" s="198"/>
      <c r="T25" s="206">
        <v>0</v>
      </c>
      <c r="U25" s="220"/>
    </row>
    <row r="26" spans="2:21" s="219" customFormat="1" ht="12.75" customHeight="1">
      <c r="B26" s="229"/>
      <c r="C26" s="229"/>
      <c r="D26" s="229"/>
      <c r="E26" s="229" t="s">
        <v>534</v>
      </c>
      <c r="F26" s="229" t="s">
        <v>153</v>
      </c>
      <c r="G26" s="229"/>
      <c r="H26" s="229"/>
      <c r="I26" s="229"/>
      <c r="J26" s="206">
        <v>17.359209</v>
      </c>
      <c r="K26" s="198"/>
      <c r="L26" s="206">
        <v>16.849885999999998</v>
      </c>
      <c r="M26" s="198"/>
      <c r="N26" s="206">
        <v>1.953559</v>
      </c>
      <c r="O26" s="198"/>
      <c r="P26" s="206">
        <v>0</v>
      </c>
      <c r="Q26" s="198"/>
      <c r="R26" s="206">
        <v>5.551115123125783E-15</v>
      </c>
      <c r="S26" s="198"/>
      <c r="T26" s="206">
        <v>36.162654</v>
      </c>
      <c r="U26" s="220"/>
    </row>
    <row r="27" spans="2:21" s="219" customFormat="1" ht="12.75" customHeight="1">
      <c r="B27" s="229"/>
      <c r="C27" s="229"/>
      <c r="D27" s="229"/>
      <c r="E27" s="229" t="s">
        <v>535</v>
      </c>
      <c r="F27" s="229" t="s">
        <v>154</v>
      </c>
      <c r="G27" s="229"/>
      <c r="H27" s="229"/>
      <c r="I27" s="229"/>
      <c r="J27" s="206">
        <v>35471.686347847346</v>
      </c>
      <c r="K27" s="198"/>
      <c r="L27" s="206">
        <v>781.2125604460824</v>
      </c>
      <c r="M27" s="198"/>
      <c r="N27" s="206">
        <v>6440.552545757552</v>
      </c>
      <c r="O27" s="198"/>
      <c r="P27" s="206">
        <v>294.05043476041743</v>
      </c>
      <c r="Q27" s="198"/>
      <c r="R27" s="206">
        <v>-2.907326262531342</v>
      </c>
      <c r="S27" s="198"/>
      <c r="T27" s="206">
        <v>42984.59456254887</v>
      </c>
      <c r="U27" s="220"/>
    </row>
    <row r="28" spans="2:21" s="219" customFormat="1" ht="12.75" customHeight="1">
      <c r="B28" s="229"/>
      <c r="C28" s="229"/>
      <c r="D28" s="229" t="s">
        <v>536</v>
      </c>
      <c r="E28" s="229" t="s">
        <v>215</v>
      </c>
      <c r="F28" s="229"/>
      <c r="G28" s="229"/>
      <c r="H28" s="229"/>
      <c r="I28" s="229"/>
      <c r="J28" s="206">
        <v>7094.837804777329</v>
      </c>
      <c r="K28" s="198"/>
      <c r="L28" s="206">
        <v>5005.645366046056</v>
      </c>
      <c r="M28" s="198"/>
      <c r="N28" s="206">
        <v>194.39796778659075</v>
      </c>
      <c r="O28" s="198"/>
      <c r="P28" s="206">
        <v>12.994150379332044</v>
      </c>
      <c r="Q28" s="198"/>
      <c r="R28" s="206">
        <v>-5.240252676230739E-14</v>
      </c>
      <c r="S28" s="198"/>
      <c r="T28" s="206">
        <v>12307.875288989308</v>
      </c>
      <c r="U28" s="220"/>
    </row>
    <row r="29" spans="2:21" s="219" customFormat="1" ht="12.75" customHeight="1">
      <c r="B29" s="229"/>
      <c r="C29" s="229"/>
      <c r="D29" s="229"/>
      <c r="E29" s="229" t="s">
        <v>537</v>
      </c>
      <c r="F29" s="229" t="s">
        <v>538</v>
      </c>
      <c r="G29" s="229"/>
      <c r="H29" s="229"/>
      <c r="I29" s="229"/>
      <c r="J29" s="206">
        <v>2859.7116833062023</v>
      </c>
      <c r="K29" s="198"/>
      <c r="L29" s="206">
        <v>778.9228216000884</v>
      </c>
      <c r="M29" s="198"/>
      <c r="N29" s="206">
        <v>136.87570845709288</v>
      </c>
      <c r="O29" s="198"/>
      <c r="P29" s="206">
        <v>9.086651682784757</v>
      </c>
      <c r="Q29" s="198"/>
      <c r="R29" s="206">
        <v>-5.240252676230739E-14</v>
      </c>
      <c r="S29" s="198"/>
      <c r="T29" s="206">
        <v>3784.5968650461673</v>
      </c>
      <c r="U29" s="220"/>
    </row>
    <row r="30" spans="2:21" s="219" customFormat="1" ht="12.75" customHeight="1">
      <c r="B30" s="229"/>
      <c r="C30" s="229"/>
      <c r="D30" s="229"/>
      <c r="E30" s="229"/>
      <c r="F30" s="229" t="s">
        <v>539</v>
      </c>
      <c r="G30" s="229" t="s">
        <v>81</v>
      </c>
      <c r="H30" s="229"/>
      <c r="I30" s="229"/>
      <c r="J30" s="206">
        <v>0</v>
      </c>
      <c r="K30" s="198"/>
      <c r="L30" s="206">
        <v>0</v>
      </c>
      <c r="M30" s="198"/>
      <c r="N30" s="206">
        <v>0</v>
      </c>
      <c r="O30" s="198"/>
      <c r="P30" s="206">
        <v>0</v>
      </c>
      <c r="Q30" s="198"/>
      <c r="R30" s="206">
        <v>0</v>
      </c>
      <c r="S30" s="198"/>
      <c r="T30" s="206">
        <v>0</v>
      </c>
      <c r="U30" s="220"/>
    </row>
    <row r="31" spans="2:21" s="219" customFormat="1" ht="12.75" customHeight="1">
      <c r="B31" s="229"/>
      <c r="C31" s="229"/>
      <c r="D31" s="229"/>
      <c r="E31" s="229"/>
      <c r="F31" s="229" t="s">
        <v>540</v>
      </c>
      <c r="G31" s="229" t="s">
        <v>533</v>
      </c>
      <c r="H31" s="229"/>
      <c r="I31" s="229"/>
      <c r="J31" s="206">
        <v>0</v>
      </c>
      <c r="K31" s="198"/>
      <c r="L31" s="206">
        <v>417.72152544329464</v>
      </c>
      <c r="M31" s="198"/>
      <c r="N31" s="206">
        <v>0</v>
      </c>
      <c r="O31" s="198"/>
      <c r="P31" s="206">
        <v>0</v>
      </c>
      <c r="Q31" s="198"/>
      <c r="R31" s="206">
        <v>0</v>
      </c>
      <c r="S31" s="198"/>
      <c r="T31" s="206">
        <v>417.72152544329464</v>
      </c>
      <c r="U31" s="220"/>
    </row>
    <row r="32" spans="2:21" s="219" customFormat="1" ht="12.75" customHeight="1">
      <c r="B32" s="229"/>
      <c r="C32" s="229"/>
      <c r="D32" s="229"/>
      <c r="E32" s="229"/>
      <c r="F32" s="229" t="s">
        <v>541</v>
      </c>
      <c r="G32" s="229" t="s">
        <v>153</v>
      </c>
      <c r="H32" s="229"/>
      <c r="I32" s="229"/>
      <c r="J32" s="206">
        <v>148.354589</v>
      </c>
      <c r="K32" s="198"/>
      <c r="L32" s="206">
        <v>84.38475200000005</v>
      </c>
      <c r="M32" s="198"/>
      <c r="N32" s="206">
        <v>4.674924</v>
      </c>
      <c r="O32" s="198"/>
      <c r="P32" s="206">
        <v>0</v>
      </c>
      <c r="Q32" s="198"/>
      <c r="R32" s="206">
        <v>-5.240252676230739E-14</v>
      </c>
      <c r="S32" s="198"/>
      <c r="T32" s="206">
        <v>237.414265</v>
      </c>
      <c r="U32" s="220"/>
    </row>
    <row r="33" spans="2:21" s="219" customFormat="1" ht="12.75" customHeight="1">
      <c r="B33" s="229"/>
      <c r="C33" s="229"/>
      <c r="D33" s="229"/>
      <c r="E33" s="229"/>
      <c r="F33" s="229" t="s">
        <v>542</v>
      </c>
      <c r="G33" s="229" t="s">
        <v>154</v>
      </c>
      <c r="H33" s="229"/>
      <c r="I33" s="229"/>
      <c r="J33" s="206">
        <v>2711.3570943062023</v>
      </c>
      <c r="K33" s="198"/>
      <c r="L33" s="206">
        <v>276.8165441567937</v>
      </c>
      <c r="M33" s="198"/>
      <c r="N33" s="206">
        <v>132.20078445709288</v>
      </c>
      <c r="O33" s="198"/>
      <c r="P33" s="206">
        <v>9.086651682784757</v>
      </c>
      <c r="Q33" s="198"/>
      <c r="R33" s="206">
        <v>0</v>
      </c>
      <c r="S33" s="198"/>
      <c r="T33" s="206">
        <v>3129.461074602873</v>
      </c>
      <c r="U33" s="220"/>
    </row>
    <row r="34" spans="2:21" s="219" customFormat="1" ht="12.75" customHeight="1">
      <c r="B34" s="229"/>
      <c r="C34" s="229"/>
      <c r="D34" s="229"/>
      <c r="E34" s="229" t="s">
        <v>221</v>
      </c>
      <c r="F34" s="229"/>
      <c r="G34" s="229"/>
      <c r="H34" s="229"/>
      <c r="I34" s="229"/>
      <c r="J34" s="206">
        <v>4235.126121471127</v>
      </c>
      <c r="K34" s="198"/>
      <c r="L34" s="206">
        <v>4226.722544445967</v>
      </c>
      <c r="M34" s="198"/>
      <c r="N34" s="206">
        <v>57.52225932949786</v>
      </c>
      <c r="O34" s="198"/>
      <c r="P34" s="206">
        <v>3.9074986965472887</v>
      </c>
      <c r="Q34" s="198"/>
      <c r="R34" s="206">
        <v>0</v>
      </c>
      <c r="S34" s="198"/>
      <c r="T34" s="206">
        <v>8523.27842394314</v>
      </c>
      <c r="U34" s="220"/>
    </row>
    <row r="35" spans="2:21" s="219" customFormat="1" ht="12.75" customHeight="1">
      <c r="B35" s="229"/>
      <c r="C35" s="229"/>
      <c r="D35" s="229"/>
      <c r="E35" s="229"/>
      <c r="F35" s="229" t="s">
        <v>543</v>
      </c>
      <c r="G35" s="229" t="s">
        <v>81</v>
      </c>
      <c r="H35" s="229"/>
      <c r="I35" s="229"/>
      <c r="J35" s="206">
        <v>0</v>
      </c>
      <c r="K35" s="198"/>
      <c r="L35" s="206">
        <v>0</v>
      </c>
      <c r="M35" s="198"/>
      <c r="N35" s="206">
        <v>0</v>
      </c>
      <c r="O35" s="198"/>
      <c r="P35" s="206">
        <v>0</v>
      </c>
      <c r="Q35" s="198"/>
      <c r="R35" s="206">
        <v>0</v>
      </c>
      <c r="S35" s="198"/>
      <c r="T35" s="206">
        <v>0</v>
      </c>
      <c r="U35" s="220"/>
    </row>
    <row r="36" spans="2:21" s="219" customFormat="1" ht="12.75" customHeight="1">
      <c r="B36" s="229"/>
      <c r="C36" s="229"/>
      <c r="D36" s="229"/>
      <c r="E36" s="229"/>
      <c r="F36" s="229" t="s">
        <v>544</v>
      </c>
      <c r="G36" s="229" t="s">
        <v>533</v>
      </c>
      <c r="H36" s="229"/>
      <c r="I36" s="229"/>
      <c r="J36" s="206">
        <v>2907.2488989729704</v>
      </c>
      <c r="K36" s="198"/>
      <c r="L36" s="206">
        <v>3848.5685910171337</v>
      </c>
      <c r="M36" s="198"/>
      <c r="N36" s="206">
        <v>0</v>
      </c>
      <c r="O36" s="198"/>
      <c r="P36" s="206">
        <v>0</v>
      </c>
      <c r="Q36" s="198"/>
      <c r="R36" s="206">
        <v>0</v>
      </c>
      <c r="S36" s="198"/>
      <c r="T36" s="206">
        <v>6755.817489990104</v>
      </c>
      <c r="U36" s="220"/>
    </row>
    <row r="37" spans="2:21" s="219" customFormat="1" ht="12.75" customHeight="1">
      <c r="B37" s="229"/>
      <c r="C37" s="229"/>
      <c r="D37" s="229"/>
      <c r="E37" s="229"/>
      <c r="F37" s="229" t="s">
        <v>545</v>
      </c>
      <c r="G37" s="229" t="s">
        <v>153</v>
      </c>
      <c r="H37" s="229"/>
      <c r="I37" s="229"/>
      <c r="J37" s="206">
        <v>1.986492</v>
      </c>
      <c r="K37" s="198"/>
      <c r="L37" s="206">
        <v>-1.986492</v>
      </c>
      <c r="M37" s="198"/>
      <c r="N37" s="206">
        <v>0</v>
      </c>
      <c r="O37" s="198"/>
      <c r="P37" s="206">
        <v>0</v>
      </c>
      <c r="Q37" s="198"/>
      <c r="R37" s="206">
        <v>0</v>
      </c>
      <c r="S37" s="198"/>
      <c r="T37" s="206">
        <v>0</v>
      </c>
      <c r="U37" s="220"/>
    </row>
    <row r="38" spans="2:21" s="219" customFormat="1" ht="12.75" customHeight="1">
      <c r="B38" s="229"/>
      <c r="C38" s="229"/>
      <c r="D38" s="229"/>
      <c r="E38" s="229"/>
      <c r="F38" s="229" t="s">
        <v>546</v>
      </c>
      <c r="G38" s="229" t="s">
        <v>154</v>
      </c>
      <c r="H38" s="229"/>
      <c r="I38" s="229"/>
      <c r="J38" s="206">
        <v>1325.8907304981565</v>
      </c>
      <c r="K38" s="198"/>
      <c r="L38" s="206">
        <v>380.140445428834</v>
      </c>
      <c r="M38" s="198"/>
      <c r="N38" s="206">
        <v>57.52225932949786</v>
      </c>
      <c r="O38" s="198"/>
      <c r="P38" s="206">
        <v>3.9074986965472887</v>
      </c>
      <c r="Q38" s="198"/>
      <c r="R38" s="206">
        <v>0</v>
      </c>
      <c r="S38" s="198"/>
      <c r="T38" s="206">
        <v>1767.4609339530357</v>
      </c>
      <c r="U38" s="220"/>
    </row>
    <row r="39" spans="2:21" s="233" customFormat="1" ht="12.75" customHeight="1">
      <c r="B39" s="371"/>
      <c r="C39" s="371" t="s">
        <v>474</v>
      </c>
      <c r="D39" s="371" t="s">
        <v>310</v>
      </c>
      <c r="E39" s="371"/>
      <c r="F39" s="371"/>
      <c r="G39" s="371"/>
      <c r="H39" s="371"/>
      <c r="I39" s="371"/>
      <c r="J39" s="372">
        <v>762.79383434</v>
      </c>
      <c r="K39" s="280"/>
      <c r="L39" s="372">
        <v>-590.7636629268046</v>
      </c>
      <c r="M39" s="280"/>
      <c r="N39" s="372">
        <v>39.49429596779308</v>
      </c>
      <c r="O39" s="280"/>
      <c r="P39" s="372">
        <v>432.98092235901146</v>
      </c>
      <c r="Q39" s="280"/>
      <c r="R39" s="372">
        <v>182.49914276</v>
      </c>
      <c r="S39" s="280"/>
      <c r="T39" s="372">
        <v>827.0045324999999</v>
      </c>
      <c r="U39" s="373"/>
    </row>
    <row r="40" spans="2:21" s="219" customFormat="1" ht="12.75" customHeight="1">
      <c r="B40" s="229"/>
      <c r="C40" s="229"/>
      <c r="D40" s="229" t="s">
        <v>547</v>
      </c>
      <c r="E40" s="229" t="s">
        <v>81</v>
      </c>
      <c r="F40" s="229"/>
      <c r="G40" s="229"/>
      <c r="H40" s="229"/>
      <c r="I40" s="229"/>
      <c r="J40" s="206">
        <v>0</v>
      </c>
      <c r="K40" s="198"/>
      <c r="L40" s="206">
        <v>0</v>
      </c>
      <c r="M40" s="198"/>
      <c r="N40" s="206">
        <v>0</v>
      </c>
      <c r="O40" s="198"/>
      <c r="P40" s="206">
        <v>0</v>
      </c>
      <c r="Q40" s="198"/>
      <c r="R40" s="206">
        <v>0</v>
      </c>
      <c r="S40" s="198"/>
      <c r="T40" s="206">
        <v>0</v>
      </c>
      <c r="U40" s="220"/>
    </row>
    <row r="41" spans="2:21" s="219" customFormat="1" ht="12.75" customHeight="1">
      <c r="B41" s="229"/>
      <c r="C41" s="229"/>
      <c r="D41" s="229" t="s">
        <v>548</v>
      </c>
      <c r="E41" s="229" t="s">
        <v>533</v>
      </c>
      <c r="F41" s="229"/>
      <c r="G41" s="229"/>
      <c r="H41" s="229"/>
      <c r="I41" s="229"/>
      <c r="J41" s="206">
        <v>0</v>
      </c>
      <c r="K41" s="198"/>
      <c r="L41" s="206">
        <v>0</v>
      </c>
      <c r="M41" s="198"/>
      <c r="N41" s="206">
        <v>0</v>
      </c>
      <c r="O41" s="198"/>
      <c r="P41" s="206">
        <v>0</v>
      </c>
      <c r="Q41" s="198"/>
      <c r="R41" s="206">
        <v>0</v>
      </c>
      <c r="S41" s="198"/>
      <c r="T41" s="206">
        <v>0</v>
      </c>
      <c r="U41" s="220"/>
    </row>
    <row r="42" spans="2:21" s="219" customFormat="1" ht="12.75" customHeight="1">
      <c r="B42" s="229"/>
      <c r="C42" s="229"/>
      <c r="D42" s="229" t="s">
        <v>549</v>
      </c>
      <c r="E42" s="229" t="s">
        <v>153</v>
      </c>
      <c r="F42" s="229"/>
      <c r="G42" s="229"/>
      <c r="H42" s="229"/>
      <c r="I42" s="229"/>
      <c r="J42" s="206">
        <v>627.15874576</v>
      </c>
      <c r="K42" s="198"/>
      <c r="L42" s="206">
        <v>-318.92888769168917</v>
      </c>
      <c r="M42" s="198"/>
      <c r="N42" s="206">
        <v>23.34546618993869</v>
      </c>
      <c r="O42" s="198"/>
      <c r="P42" s="206">
        <v>378.09211600175036</v>
      </c>
      <c r="Q42" s="198"/>
      <c r="R42" s="206">
        <v>0</v>
      </c>
      <c r="S42" s="198"/>
      <c r="T42" s="206">
        <v>709.6674402599999</v>
      </c>
      <c r="U42" s="220"/>
    </row>
    <row r="43" spans="2:21" s="219" customFormat="1" ht="12.75" customHeight="1">
      <c r="B43" s="229"/>
      <c r="C43" s="229"/>
      <c r="D43" s="229" t="s">
        <v>550</v>
      </c>
      <c r="E43" s="229" t="s">
        <v>154</v>
      </c>
      <c r="F43" s="229"/>
      <c r="G43" s="229"/>
      <c r="H43" s="229"/>
      <c r="I43" s="229"/>
      <c r="J43" s="206">
        <v>135.63508858</v>
      </c>
      <c r="K43" s="198"/>
      <c r="L43" s="206">
        <v>-271.83477523511544</v>
      </c>
      <c r="M43" s="198"/>
      <c r="N43" s="206">
        <v>16.14882977785439</v>
      </c>
      <c r="O43" s="198"/>
      <c r="P43" s="206">
        <v>54.88880635726109</v>
      </c>
      <c r="Q43" s="198"/>
      <c r="R43" s="206">
        <v>182.49914276</v>
      </c>
      <c r="S43" s="198"/>
      <c r="T43" s="206">
        <v>117.33709224</v>
      </c>
      <c r="U43" s="220"/>
    </row>
    <row r="44" spans="2:21" s="233" customFormat="1" ht="12.75" customHeight="1">
      <c r="B44" s="371"/>
      <c r="C44" s="371" t="s">
        <v>551</v>
      </c>
      <c r="D44" s="371" t="s">
        <v>227</v>
      </c>
      <c r="E44" s="371"/>
      <c r="F44" s="371"/>
      <c r="G44" s="371"/>
      <c r="H44" s="371"/>
      <c r="I44" s="371"/>
      <c r="J44" s="372">
        <v>20172.955492658424</v>
      </c>
      <c r="K44" s="280"/>
      <c r="L44" s="372">
        <v>-815.5616109979326</v>
      </c>
      <c r="M44" s="280"/>
      <c r="N44" s="372">
        <v>0</v>
      </c>
      <c r="O44" s="280"/>
      <c r="P44" s="372">
        <v>-14.63010000000062</v>
      </c>
      <c r="Q44" s="280"/>
      <c r="R44" s="372">
        <v>5.678947388904589</v>
      </c>
      <c r="S44" s="280"/>
      <c r="T44" s="372">
        <v>19348.4427290494</v>
      </c>
      <c r="U44" s="373"/>
    </row>
    <row r="45" spans="2:21" s="219" customFormat="1" ht="12.75" customHeight="1">
      <c r="B45" s="229"/>
      <c r="C45" s="229"/>
      <c r="D45" s="229" t="s">
        <v>273</v>
      </c>
      <c r="E45" s="229" t="s">
        <v>21</v>
      </c>
      <c r="F45" s="229"/>
      <c r="G45" s="229"/>
      <c r="H45" s="229"/>
      <c r="I45" s="229"/>
      <c r="J45" s="206">
        <v>8764.016511674079</v>
      </c>
      <c r="K45" s="198"/>
      <c r="L45" s="206">
        <v>-721.8912399979338</v>
      </c>
      <c r="M45" s="198"/>
      <c r="N45" s="206">
        <v>0</v>
      </c>
      <c r="O45" s="198"/>
      <c r="P45" s="206">
        <v>0</v>
      </c>
      <c r="Q45" s="198"/>
      <c r="R45" s="206">
        <v>0</v>
      </c>
      <c r="S45" s="198"/>
      <c r="T45" s="206">
        <v>8042.125271676145</v>
      </c>
      <c r="U45" s="220"/>
    </row>
    <row r="46" spans="2:21" s="219" customFormat="1" ht="12.75" customHeight="1">
      <c r="B46" s="229"/>
      <c r="C46" s="229"/>
      <c r="D46" s="229"/>
      <c r="E46" s="229" t="s">
        <v>552</v>
      </c>
      <c r="F46" s="229" t="s">
        <v>533</v>
      </c>
      <c r="G46" s="229"/>
      <c r="H46" s="229"/>
      <c r="I46" s="229"/>
      <c r="J46" s="206">
        <v>0</v>
      </c>
      <c r="K46" s="198"/>
      <c r="L46" s="206">
        <v>0</v>
      </c>
      <c r="M46" s="198"/>
      <c r="N46" s="206">
        <v>0</v>
      </c>
      <c r="O46" s="198"/>
      <c r="P46" s="206">
        <v>0</v>
      </c>
      <c r="Q46" s="198"/>
      <c r="R46" s="206">
        <v>0</v>
      </c>
      <c r="S46" s="198"/>
      <c r="T46" s="206">
        <v>0</v>
      </c>
      <c r="U46" s="220"/>
    </row>
    <row r="47" spans="2:21" s="219" customFormat="1" ht="12.75" customHeight="1">
      <c r="B47" s="229"/>
      <c r="C47" s="229"/>
      <c r="D47" s="229"/>
      <c r="E47" s="229"/>
      <c r="F47" s="229" t="s">
        <v>553</v>
      </c>
      <c r="G47" s="229" t="s">
        <v>554</v>
      </c>
      <c r="H47" s="229"/>
      <c r="I47" s="229"/>
      <c r="J47" s="206">
        <v>0</v>
      </c>
      <c r="K47" s="198"/>
      <c r="L47" s="206">
        <v>0</v>
      </c>
      <c r="M47" s="198"/>
      <c r="N47" s="206">
        <v>0</v>
      </c>
      <c r="O47" s="198"/>
      <c r="P47" s="206">
        <v>0</v>
      </c>
      <c r="Q47" s="198"/>
      <c r="R47" s="206">
        <v>0</v>
      </c>
      <c r="S47" s="198"/>
      <c r="T47" s="206">
        <v>0</v>
      </c>
      <c r="U47" s="220"/>
    </row>
    <row r="48" spans="2:21" s="219" customFormat="1" ht="12.75" customHeight="1">
      <c r="B48" s="229"/>
      <c r="C48" s="229"/>
      <c r="D48" s="229"/>
      <c r="E48" s="229"/>
      <c r="F48" s="229" t="s">
        <v>555</v>
      </c>
      <c r="G48" s="229" t="s">
        <v>556</v>
      </c>
      <c r="H48" s="229"/>
      <c r="I48" s="229"/>
      <c r="J48" s="206">
        <v>0</v>
      </c>
      <c r="K48" s="198"/>
      <c r="L48" s="206">
        <v>0</v>
      </c>
      <c r="M48" s="198"/>
      <c r="N48" s="206">
        <v>0</v>
      </c>
      <c r="O48" s="198"/>
      <c r="P48" s="206">
        <v>0</v>
      </c>
      <c r="Q48" s="198"/>
      <c r="R48" s="206">
        <v>0</v>
      </c>
      <c r="S48" s="198"/>
      <c r="T48" s="206">
        <v>0</v>
      </c>
      <c r="U48" s="220"/>
    </row>
    <row r="49" spans="2:21" s="219" customFormat="1" ht="12.75" customHeight="1">
      <c r="B49" s="229"/>
      <c r="C49" s="229"/>
      <c r="D49" s="229"/>
      <c r="E49" s="229" t="s">
        <v>557</v>
      </c>
      <c r="F49" s="229" t="s">
        <v>154</v>
      </c>
      <c r="G49" s="229"/>
      <c r="H49" s="229"/>
      <c r="I49" s="229"/>
      <c r="J49" s="206">
        <v>8764.016511674079</v>
      </c>
      <c r="K49" s="198"/>
      <c r="L49" s="206">
        <v>-721.8912399979338</v>
      </c>
      <c r="M49" s="198"/>
      <c r="N49" s="206">
        <v>0</v>
      </c>
      <c r="O49" s="198"/>
      <c r="P49" s="206">
        <v>0</v>
      </c>
      <c r="Q49" s="198"/>
      <c r="R49" s="206">
        <v>0</v>
      </c>
      <c r="S49" s="198"/>
      <c r="T49" s="206">
        <v>8042.125271676145</v>
      </c>
      <c r="U49" s="220"/>
    </row>
    <row r="50" spans="2:21" s="219" customFormat="1" ht="12.75" customHeight="1">
      <c r="B50" s="229"/>
      <c r="C50" s="229"/>
      <c r="D50" s="229"/>
      <c r="E50" s="229"/>
      <c r="F50" s="229" t="s">
        <v>558</v>
      </c>
      <c r="G50" s="229" t="s">
        <v>554</v>
      </c>
      <c r="H50" s="229"/>
      <c r="I50" s="229"/>
      <c r="J50" s="206">
        <v>0</v>
      </c>
      <c r="K50" s="198"/>
      <c r="L50" s="206">
        <v>0</v>
      </c>
      <c r="M50" s="198"/>
      <c r="N50" s="206">
        <v>0</v>
      </c>
      <c r="O50" s="198"/>
      <c r="P50" s="206">
        <v>0</v>
      </c>
      <c r="Q50" s="198"/>
      <c r="R50" s="206">
        <v>0</v>
      </c>
      <c r="S50" s="198"/>
      <c r="T50" s="206">
        <v>0</v>
      </c>
      <c r="U50" s="220"/>
    </row>
    <row r="51" spans="2:21" s="219" customFormat="1" ht="12.75" customHeight="1">
      <c r="B51" s="229"/>
      <c r="C51" s="229"/>
      <c r="D51" s="229"/>
      <c r="E51" s="229"/>
      <c r="F51" s="229" t="s">
        <v>559</v>
      </c>
      <c r="G51" s="229" t="s">
        <v>556</v>
      </c>
      <c r="H51" s="229"/>
      <c r="I51" s="229"/>
      <c r="J51" s="206">
        <v>8764.016511674079</v>
      </c>
      <c r="K51" s="198"/>
      <c r="L51" s="206">
        <v>-721.8912399979338</v>
      </c>
      <c r="M51" s="198"/>
      <c r="N51" s="206">
        <v>0</v>
      </c>
      <c r="O51" s="198"/>
      <c r="P51" s="206">
        <v>0</v>
      </c>
      <c r="Q51" s="198"/>
      <c r="R51" s="206">
        <v>0</v>
      </c>
      <c r="S51" s="198"/>
      <c r="T51" s="206">
        <v>8042.125271676145</v>
      </c>
      <c r="U51" s="220"/>
    </row>
    <row r="52" spans="2:21" s="219" customFormat="1" ht="12.75" customHeight="1">
      <c r="B52" s="229"/>
      <c r="C52" s="229"/>
      <c r="D52" s="229"/>
      <c r="E52" s="229"/>
      <c r="F52" s="229"/>
      <c r="G52" s="229" t="s">
        <v>560</v>
      </c>
      <c r="H52" s="229" t="s">
        <v>65</v>
      </c>
      <c r="I52" s="229"/>
      <c r="J52" s="206">
        <v>1392.5</v>
      </c>
      <c r="K52" s="198"/>
      <c r="L52" s="206">
        <v>-124.2</v>
      </c>
      <c r="M52" s="198"/>
      <c r="N52" s="206">
        <v>0</v>
      </c>
      <c r="O52" s="198"/>
      <c r="P52" s="206">
        <v>0</v>
      </c>
      <c r="Q52" s="198"/>
      <c r="R52" s="206">
        <v>0</v>
      </c>
      <c r="S52" s="198"/>
      <c r="T52" s="206">
        <v>1268.3</v>
      </c>
      <c r="U52" s="220"/>
    </row>
    <row r="53" spans="2:21" s="219" customFormat="1" ht="12.75" customHeight="1">
      <c r="B53" s="229"/>
      <c r="C53" s="229"/>
      <c r="D53" s="229"/>
      <c r="E53" s="229"/>
      <c r="F53" s="229"/>
      <c r="G53" s="229" t="s">
        <v>561</v>
      </c>
      <c r="H53" s="229" t="s">
        <v>66</v>
      </c>
      <c r="I53" s="229"/>
      <c r="J53" s="206">
        <v>7371.516511674078</v>
      </c>
      <c r="K53" s="198"/>
      <c r="L53" s="206">
        <v>-597.6912399979337</v>
      </c>
      <c r="M53" s="198"/>
      <c r="N53" s="206">
        <v>0</v>
      </c>
      <c r="O53" s="198"/>
      <c r="P53" s="206">
        <v>0</v>
      </c>
      <c r="Q53" s="198"/>
      <c r="R53" s="206">
        <v>0</v>
      </c>
      <c r="S53" s="198"/>
      <c r="T53" s="206">
        <v>6773.825271676144</v>
      </c>
      <c r="U53" s="220"/>
    </row>
    <row r="54" spans="2:21" s="219" customFormat="1" ht="12.75" customHeight="1">
      <c r="B54" s="229"/>
      <c r="C54" s="229"/>
      <c r="D54" s="229" t="s">
        <v>274</v>
      </c>
      <c r="E54" s="229" t="s">
        <v>22</v>
      </c>
      <c r="F54" s="229"/>
      <c r="G54" s="229"/>
      <c r="H54" s="229"/>
      <c r="I54" s="229"/>
      <c r="J54" s="206">
        <v>805.559002</v>
      </c>
      <c r="K54" s="198"/>
      <c r="L54" s="206">
        <v>192.72533700000002</v>
      </c>
      <c r="M54" s="198"/>
      <c r="N54" s="206">
        <v>0</v>
      </c>
      <c r="O54" s="198"/>
      <c r="P54" s="206">
        <v>0</v>
      </c>
      <c r="Q54" s="198"/>
      <c r="R54" s="206">
        <v>5.674595000000011</v>
      </c>
      <c r="S54" s="198"/>
      <c r="T54" s="206">
        <v>1003.9589340000001</v>
      </c>
      <c r="U54" s="220"/>
    </row>
    <row r="55" spans="2:21" s="219" customFormat="1" ht="12.75" customHeight="1">
      <c r="B55" s="229"/>
      <c r="C55" s="229"/>
      <c r="D55" s="229"/>
      <c r="E55" s="229" t="s">
        <v>562</v>
      </c>
      <c r="F55" s="229" t="s">
        <v>81</v>
      </c>
      <c r="G55" s="229"/>
      <c r="H55" s="229"/>
      <c r="I55" s="229"/>
      <c r="J55" s="206">
        <v>0</v>
      </c>
      <c r="K55" s="198"/>
      <c r="L55" s="206">
        <v>0</v>
      </c>
      <c r="M55" s="198"/>
      <c r="N55" s="206">
        <v>0</v>
      </c>
      <c r="O55" s="198"/>
      <c r="P55" s="206">
        <v>0</v>
      </c>
      <c r="Q55" s="198"/>
      <c r="R55" s="206">
        <v>0</v>
      </c>
      <c r="S55" s="198"/>
      <c r="T55" s="206">
        <v>0</v>
      </c>
      <c r="U55" s="220"/>
    </row>
    <row r="56" spans="2:21" s="219" customFormat="1" ht="12.75" customHeight="1">
      <c r="B56" s="229"/>
      <c r="C56" s="229"/>
      <c r="D56" s="229"/>
      <c r="E56" s="229"/>
      <c r="F56" s="229" t="s">
        <v>563</v>
      </c>
      <c r="G56" s="229" t="s">
        <v>554</v>
      </c>
      <c r="H56" s="229"/>
      <c r="I56" s="229"/>
      <c r="J56" s="206">
        <v>0</v>
      </c>
      <c r="K56" s="198"/>
      <c r="L56" s="206">
        <v>0</v>
      </c>
      <c r="M56" s="198"/>
      <c r="N56" s="206">
        <v>0</v>
      </c>
      <c r="O56" s="198"/>
      <c r="P56" s="206">
        <v>0</v>
      </c>
      <c r="Q56" s="198"/>
      <c r="R56" s="206">
        <v>0</v>
      </c>
      <c r="S56" s="198"/>
      <c r="T56" s="206">
        <v>0</v>
      </c>
      <c r="U56" s="220"/>
    </row>
    <row r="57" spans="2:21" s="219" customFormat="1" ht="12.75" customHeight="1">
      <c r="B57" s="229"/>
      <c r="C57" s="229"/>
      <c r="D57" s="229"/>
      <c r="E57" s="229"/>
      <c r="F57" s="229" t="s">
        <v>564</v>
      </c>
      <c r="G57" s="229" t="s">
        <v>556</v>
      </c>
      <c r="H57" s="229"/>
      <c r="I57" s="229"/>
      <c r="J57" s="206">
        <v>0</v>
      </c>
      <c r="K57" s="198"/>
      <c r="L57" s="206">
        <v>0</v>
      </c>
      <c r="M57" s="198"/>
      <c r="N57" s="206">
        <v>0</v>
      </c>
      <c r="O57" s="198"/>
      <c r="P57" s="206">
        <v>0</v>
      </c>
      <c r="Q57" s="198"/>
      <c r="R57" s="206">
        <v>0</v>
      </c>
      <c r="S57" s="198"/>
      <c r="T57" s="206">
        <v>0</v>
      </c>
      <c r="U57" s="220"/>
    </row>
    <row r="58" spans="2:21" s="219" customFormat="1" ht="12.75" customHeight="1">
      <c r="B58" s="229"/>
      <c r="C58" s="229"/>
      <c r="D58" s="229"/>
      <c r="E58" s="229" t="s">
        <v>565</v>
      </c>
      <c r="F58" s="229" t="s">
        <v>533</v>
      </c>
      <c r="G58" s="229"/>
      <c r="H58" s="229"/>
      <c r="I58" s="229"/>
      <c r="J58" s="206">
        <v>0</v>
      </c>
      <c r="K58" s="198"/>
      <c r="L58" s="206">
        <v>0</v>
      </c>
      <c r="M58" s="198"/>
      <c r="N58" s="206">
        <v>0</v>
      </c>
      <c r="O58" s="198"/>
      <c r="P58" s="206">
        <v>0</v>
      </c>
      <c r="Q58" s="198"/>
      <c r="R58" s="206">
        <v>0</v>
      </c>
      <c r="S58" s="198"/>
      <c r="T58" s="206">
        <v>0</v>
      </c>
      <c r="U58" s="220"/>
    </row>
    <row r="59" spans="2:21" s="219" customFormat="1" ht="12.75" customHeight="1">
      <c r="B59" s="229"/>
      <c r="C59" s="229"/>
      <c r="D59" s="229"/>
      <c r="E59" s="229"/>
      <c r="F59" s="229" t="s">
        <v>566</v>
      </c>
      <c r="G59" s="229" t="s">
        <v>554</v>
      </c>
      <c r="H59" s="229"/>
      <c r="I59" s="229"/>
      <c r="J59" s="206">
        <v>0</v>
      </c>
      <c r="K59" s="198"/>
      <c r="L59" s="206">
        <v>0</v>
      </c>
      <c r="M59" s="198"/>
      <c r="N59" s="206">
        <v>0</v>
      </c>
      <c r="O59" s="198"/>
      <c r="P59" s="206">
        <v>0</v>
      </c>
      <c r="Q59" s="198"/>
      <c r="R59" s="206">
        <v>0</v>
      </c>
      <c r="S59" s="198"/>
      <c r="T59" s="206">
        <v>0</v>
      </c>
      <c r="U59" s="220"/>
    </row>
    <row r="60" spans="2:21" s="219" customFormat="1" ht="12.75" customHeight="1">
      <c r="B60" s="229"/>
      <c r="C60" s="229"/>
      <c r="D60" s="229"/>
      <c r="E60" s="229"/>
      <c r="F60" s="229" t="s">
        <v>567</v>
      </c>
      <c r="G60" s="229" t="s">
        <v>556</v>
      </c>
      <c r="H60" s="229"/>
      <c r="I60" s="229"/>
      <c r="J60" s="206">
        <v>0</v>
      </c>
      <c r="K60" s="198"/>
      <c r="L60" s="206">
        <v>0</v>
      </c>
      <c r="M60" s="198"/>
      <c r="N60" s="206">
        <v>0</v>
      </c>
      <c r="O60" s="198"/>
      <c r="P60" s="206">
        <v>0</v>
      </c>
      <c r="Q60" s="198"/>
      <c r="R60" s="206">
        <v>0</v>
      </c>
      <c r="S60" s="198"/>
      <c r="T60" s="206">
        <v>0</v>
      </c>
      <c r="U60" s="220"/>
    </row>
    <row r="61" spans="2:21" s="219" customFormat="1" ht="12.75" customHeight="1">
      <c r="B61" s="229"/>
      <c r="C61" s="229"/>
      <c r="D61" s="229"/>
      <c r="E61" s="229" t="s">
        <v>568</v>
      </c>
      <c r="F61" s="229" t="s">
        <v>153</v>
      </c>
      <c r="G61" s="229"/>
      <c r="H61" s="229"/>
      <c r="I61" s="229"/>
      <c r="J61" s="206">
        <v>788.213977</v>
      </c>
      <c r="K61" s="198"/>
      <c r="L61" s="206">
        <v>188.78146500000003</v>
      </c>
      <c r="M61" s="198"/>
      <c r="N61" s="206">
        <v>0</v>
      </c>
      <c r="O61" s="198"/>
      <c r="P61" s="206">
        <v>0</v>
      </c>
      <c r="Q61" s="198"/>
      <c r="R61" s="206">
        <v>5.674595000000011</v>
      </c>
      <c r="S61" s="198"/>
      <c r="T61" s="206">
        <v>982.6700370000001</v>
      </c>
      <c r="U61" s="220"/>
    </row>
    <row r="62" spans="2:21" s="219" customFormat="1" ht="12.75" customHeight="1">
      <c r="B62" s="229"/>
      <c r="C62" s="229"/>
      <c r="D62" s="229"/>
      <c r="E62" s="229"/>
      <c r="F62" s="229" t="s">
        <v>569</v>
      </c>
      <c r="G62" s="229" t="s">
        <v>554</v>
      </c>
      <c r="H62" s="229"/>
      <c r="I62" s="229"/>
      <c r="J62" s="206">
        <v>313.05112892007855</v>
      </c>
      <c r="K62" s="198"/>
      <c r="L62" s="206">
        <v>63.22860989286192</v>
      </c>
      <c r="M62" s="198"/>
      <c r="N62" s="206">
        <v>0</v>
      </c>
      <c r="O62" s="198"/>
      <c r="P62" s="206">
        <v>0</v>
      </c>
      <c r="Q62" s="198"/>
      <c r="R62" s="206">
        <v>-77.31996924979069</v>
      </c>
      <c r="S62" s="198"/>
      <c r="T62" s="206">
        <v>298.95976956314985</v>
      </c>
      <c r="U62" s="220"/>
    </row>
    <row r="63" spans="2:21" s="219" customFormat="1" ht="12.75" customHeight="1">
      <c r="B63" s="229"/>
      <c r="C63" s="229"/>
      <c r="D63" s="229"/>
      <c r="E63" s="229"/>
      <c r="F63" s="229" t="s">
        <v>570</v>
      </c>
      <c r="G63" s="229" t="s">
        <v>556</v>
      </c>
      <c r="H63" s="229"/>
      <c r="I63" s="229"/>
      <c r="J63" s="206">
        <v>475.16284807992145</v>
      </c>
      <c r="K63" s="198"/>
      <c r="L63" s="206">
        <v>125.5528551071381</v>
      </c>
      <c r="M63" s="198"/>
      <c r="N63" s="206">
        <v>0</v>
      </c>
      <c r="O63" s="198"/>
      <c r="P63" s="206">
        <v>0</v>
      </c>
      <c r="Q63" s="198"/>
      <c r="R63" s="206">
        <v>82.9945642497907</v>
      </c>
      <c r="S63" s="198"/>
      <c r="T63" s="206">
        <v>683.7102674368502</v>
      </c>
      <c r="U63" s="220"/>
    </row>
    <row r="64" spans="2:21" s="219" customFormat="1" ht="12.75" customHeight="1">
      <c r="B64" s="229"/>
      <c r="C64" s="229"/>
      <c r="D64" s="229"/>
      <c r="E64" s="229" t="s">
        <v>571</v>
      </c>
      <c r="F64" s="229" t="s">
        <v>154</v>
      </c>
      <c r="G64" s="229"/>
      <c r="H64" s="229"/>
      <c r="I64" s="229"/>
      <c r="J64" s="206">
        <v>17.345025</v>
      </c>
      <c r="K64" s="198"/>
      <c r="L64" s="206">
        <v>3.9438720000000003</v>
      </c>
      <c r="M64" s="198"/>
      <c r="N64" s="206">
        <v>0</v>
      </c>
      <c r="O64" s="198"/>
      <c r="P64" s="206">
        <v>0</v>
      </c>
      <c r="Q64" s="198"/>
      <c r="R64" s="206">
        <v>0</v>
      </c>
      <c r="S64" s="198"/>
      <c r="T64" s="206">
        <v>21.288897</v>
      </c>
      <c r="U64" s="220"/>
    </row>
    <row r="65" spans="2:21" s="219" customFormat="1" ht="12.75" customHeight="1">
      <c r="B65" s="229"/>
      <c r="C65" s="229"/>
      <c r="D65" s="229"/>
      <c r="E65" s="229"/>
      <c r="F65" s="229" t="s">
        <v>572</v>
      </c>
      <c r="G65" s="229" t="s">
        <v>554</v>
      </c>
      <c r="H65" s="229"/>
      <c r="I65" s="229"/>
      <c r="J65" s="206">
        <v>0</v>
      </c>
      <c r="K65" s="198"/>
      <c r="L65" s="206">
        <v>0</v>
      </c>
      <c r="M65" s="198"/>
      <c r="N65" s="206">
        <v>0</v>
      </c>
      <c r="O65" s="198"/>
      <c r="P65" s="206">
        <v>0</v>
      </c>
      <c r="Q65" s="198"/>
      <c r="R65" s="206">
        <v>0</v>
      </c>
      <c r="S65" s="198"/>
      <c r="T65" s="206">
        <v>0</v>
      </c>
      <c r="U65" s="220"/>
    </row>
    <row r="66" spans="2:21" s="219" customFormat="1" ht="12.75" customHeight="1">
      <c r="B66" s="229"/>
      <c r="C66" s="229"/>
      <c r="D66" s="229"/>
      <c r="E66" s="229"/>
      <c r="F66" s="229" t="s">
        <v>573</v>
      </c>
      <c r="G66" s="229" t="s">
        <v>556</v>
      </c>
      <c r="H66" s="229"/>
      <c r="I66" s="229"/>
      <c r="J66" s="206">
        <v>17.345025</v>
      </c>
      <c r="K66" s="198"/>
      <c r="L66" s="206">
        <v>3.9438720000000003</v>
      </c>
      <c r="M66" s="198"/>
      <c r="N66" s="206">
        <v>0</v>
      </c>
      <c r="O66" s="198"/>
      <c r="P66" s="206">
        <v>0</v>
      </c>
      <c r="Q66" s="198"/>
      <c r="R66" s="206">
        <v>0</v>
      </c>
      <c r="S66" s="198"/>
      <c r="T66" s="206">
        <v>21.288897</v>
      </c>
      <c r="U66" s="220"/>
    </row>
    <row r="67" spans="2:21" s="219" customFormat="1" ht="12.75" customHeight="1">
      <c r="B67" s="229"/>
      <c r="C67" s="229"/>
      <c r="D67" s="229" t="s">
        <v>275</v>
      </c>
      <c r="E67" s="229" t="s">
        <v>23</v>
      </c>
      <c r="F67" s="229"/>
      <c r="G67" s="229"/>
      <c r="H67" s="229"/>
      <c r="I67" s="229"/>
      <c r="J67" s="206">
        <v>10249.131978984347</v>
      </c>
      <c r="K67" s="198"/>
      <c r="L67" s="206">
        <v>-286.3957079999989</v>
      </c>
      <c r="M67" s="198"/>
      <c r="N67" s="206">
        <v>0</v>
      </c>
      <c r="O67" s="198"/>
      <c r="P67" s="206">
        <v>-15.83010000000062</v>
      </c>
      <c r="Q67" s="198"/>
      <c r="R67" s="206">
        <v>0.0043523889045786746</v>
      </c>
      <c r="S67" s="198"/>
      <c r="T67" s="206">
        <v>9946.910523373253</v>
      </c>
      <c r="U67" s="220"/>
    </row>
    <row r="68" spans="2:21" s="219" customFormat="1" ht="12.75" customHeight="1">
      <c r="B68" s="229"/>
      <c r="C68" s="229"/>
      <c r="D68" s="229"/>
      <c r="E68" s="229" t="s">
        <v>574</v>
      </c>
      <c r="F68" s="229" t="s">
        <v>81</v>
      </c>
      <c r="G68" s="229"/>
      <c r="H68" s="229"/>
      <c r="I68" s="229"/>
      <c r="J68" s="206">
        <v>0</v>
      </c>
      <c r="K68" s="198"/>
      <c r="L68" s="206">
        <v>0</v>
      </c>
      <c r="M68" s="198"/>
      <c r="N68" s="206">
        <v>0</v>
      </c>
      <c r="O68" s="198"/>
      <c r="P68" s="206">
        <v>0</v>
      </c>
      <c r="Q68" s="198"/>
      <c r="R68" s="206">
        <v>0</v>
      </c>
      <c r="S68" s="198"/>
      <c r="T68" s="206">
        <v>0</v>
      </c>
      <c r="U68" s="220"/>
    </row>
    <row r="69" spans="2:21" s="219" customFormat="1" ht="12.75" customHeight="1">
      <c r="B69" s="229"/>
      <c r="C69" s="229"/>
      <c r="D69" s="229"/>
      <c r="E69" s="229" t="s">
        <v>575</v>
      </c>
      <c r="F69" s="229" t="s">
        <v>533</v>
      </c>
      <c r="G69" s="229"/>
      <c r="H69" s="229"/>
      <c r="I69" s="229"/>
      <c r="J69" s="206">
        <v>623.857095293714</v>
      </c>
      <c r="K69" s="198"/>
      <c r="L69" s="206">
        <v>-32.930388119983036</v>
      </c>
      <c r="M69" s="198"/>
      <c r="N69" s="206">
        <v>0</v>
      </c>
      <c r="O69" s="198"/>
      <c r="P69" s="206">
        <v>0</v>
      </c>
      <c r="Q69" s="198"/>
      <c r="R69" s="206">
        <v>0</v>
      </c>
      <c r="S69" s="198"/>
      <c r="T69" s="206">
        <v>590.926707173731</v>
      </c>
      <c r="U69" s="220"/>
    </row>
    <row r="70" spans="2:21" s="219" customFormat="1" ht="12.75" customHeight="1">
      <c r="B70" s="229"/>
      <c r="C70" s="229"/>
      <c r="D70" s="229"/>
      <c r="E70" s="229" t="s">
        <v>576</v>
      </c>
      <c r="F70" s="229" t="s">
        <v>153</v>
      </c>
      <c r="G70" s="229"/>
      <c r="H70" s="229"/>
      <c r="I70" s="229"/>
      <c r="J70" s="206">
        <v>3452.167765</v>
      </c>
      <c r="K70" s="198"/>
      <c r="L70" s="206">
        <v>-1427.6657079999998</v>
      </c>
      <c r="M70" s="198"/>
      <c r="N70" s="206">
        <v>0</v>
      </c>
      <c r="O70" s="198"/>
      <c r="P70" s="206">
        <v>6.920211999999999</v>
      </c>
      <c r="Q70" s="198"/>
      <c r="R70" s="206">
        <v>2.999999871633463E-06</v>
      </c>
      <c r="S70" s="198"/>
      <c r="T70" s="206">
        <v>2031.422272</v>
      </c>
      <c r="U70" s="220"/>
    </row>
    <row r="71" spans="2:21" s="219" customFormat="1" ht="12.75" customHeight="1">
      <c r="B71" s="229"/>
      <c r="C71" s="229"/>
      <c r="D71" s="229"/>
      <c r="E71" s="229" t="s">
        <v>577</v>
      </c>
      <c r="F71" s="229" t="s">
        <v>154</v>
      </c>
      <c r="G71" s="229"/>
      <c r="H71" s="229"/>
      <c r="I71" s="229"/>
      <c r="J71" s="206">
        <v>6173.107118690634</v>
      </c>
      <c r="K71" s="198"/>
      <c r="L71" s="206">
        <v>1174.200388119984</v>
      </c>
      <c r="M71" s="198"/>
      <c r="N71" s="206">
        <v>0</v>
      </c>
      <c r="O71" s="198"/>
      <c r="P71" s="206">
        <v>-22.75031200000062</v>
      </c>
      <c r="Q71" s="198"/>
      <c r="R71" s="206">
        <v>0.004349388904707041</v>
      </c>
      <c r="S71" s="198"/>
      <c r="T71" s="206">
        <v>7324.561544199522</v>
      </c>
      <c r="U71" s="220"/>
    </row>
    <row r="72" spans="2:21" s="219" customFormat="1" ht="12.75" customHeight="1">
      <c r="B72" s="229"/>
      <c r="C72" s="229"/>
      <c r="D72" s="229"/>
      <c r="E72" s="229"/>
      <c r="F72" s="229" t="s">
        <v>578</v>
      </c>
      <c r="G72" s="229" t="s">
        <v>65</v>
      </c>
      <c r="H72" s="229"/>
      <c r="I72" s="229"/>
      <c r="J72" s="206">
        <v>428.87299999999993</v>
      </c>
      <c r="K72" s="198"/>
      <c r="L72" s="206">
        <v>296.53200000000015</v>
      </c>
      <c r="M72" s="198"/>
      <c r="N72" s="206">
        <v>0</v>
      </c>
      <c r="O72" s="198"/>
      <c r="P72" s="206">
        <v>0</v>
      </c>
      <c r="Q72" s="198"/>
      <c r="R72" s="206">
        <v>0</v>
      </c>
      <c r="S72" s="198"/>
      <c r="T72" s="206">
        <v>725.405</v>
      </c>
      <c r="U72" s="220"/>
    </row>
    <row r="73" spans="2:21" s="219" customFormat="1" ht="12.75" customHeight="1">
      <c r="B73" s="229"/>
      <c r="C73" s="229"/>
      <c r="D73" s="229"/>
      <c r="E73" s="229"/>
      <c r="F73" s="229" t="s">
        <v>579</v>
      </c>
      <c r="G73" s="229" t="s">
        <v>66</v>
      </c>
      <c r="H73" s="229"/>
      <c r="I73" s="229"/>
      <c r="J73" s="206">
        <v>5744.234118690634</v>
      </c>
      <c r="K73" s="198"/>
      <c r="L73" s="206">
        <v>877.6683881199838</v>
      </c>
      <c r="M73" s="198"/>
      <c r="N73" s="206">
        <v>0</v>
      </c>
      <c r="O73" s="198"/>
      <c r="P73" s="206">
        <v>-22.75031200000062</v>
      </c>
      <c r="Q73" s="198"/>
      <c r="R73" s="206">
        <v>0.004349388904707041</v>
      </c>
      <c r="S73" s="198"/>
      <c r="T73" s="206">
        <v>6599.156544199523</v>
      </c>
      <c r="U73" s="220"/>
    </row>
    <row r="74" spans="2:21" s="219" customFormat="1" ht="12.75" customHeight="1">
      <c r="B74" s="229"/>
      <c r="C74" s="229"/>
      <c r="D74" s="229" t="s">
        <v>276</v>
      </c>
      <c r="E74" s="229" t="s">
        <v>24</v>
      </c>
      <c r="F74" s="229"/>
      <c r="G74" s="229"/>
      <c r="H74" s="229"/>
      <c r="I74" s="229"/>
      <c r="J74" s="206">
        <v>354.248</v>
      </c>
      <c r="K74" s="198"/>
      <c r="L74" s="206">
        <v>0</v>
      </c>
      <c r="M74" s="198"/>
      <c r="N74" s="206">
        <v>0</v>
      </c>
      <c r="O74" s="198"/>
      <c r="P74" s="206">
        <v>1.2</v>
      </c>
      <c r="Q74" s="198"/>
      <c r="R74" s="206">
        <v>0</v>
      </c>
      <c r="S74" s="198"/>
      <c r="T74" s="206">
        <v>355.448</v>
      </c>
      <c r="U74" s="220"/>
    </row>
    <row r="75" spans="2:21" s="219" customFormat="1" ht="12.75" customHeight="1">
      <c r="B75" s="229"/>
      <c r="C75" s="229"/>
      <c r="D75" s="229"/>
      <c r="E75" s="229" t="s">
        <v>277</v>
      </c>
      <c r="F75" s="229" t="s">
        <v>81</v>
      </c>
      <c r="G75" s="229"/>
      <c r="H75" s="229"/>
      <c r="I75" s="229"/>
      <c r="J75" s="206">
        <v>246.44799999999998</v>
      </c>
      <c r="K75" s="198"/>
      <c r="L75" s="206">
        <v>0</v>
      </c>
      <c r="M75" s="198"/>
      <c r="N75" s="206">
        <v>0</v>
      </c>
      <c r="O75" s="198"/>
      <c r="P75" s="206">
        <v>1.2</v>
      </c>
      <c r="Q75" s="198"/>
      <c r="R75" s="206">
        <v>0</v>
      </c>
      <c r="S75" s="198"/>
      <c r="T75" s="206">
        <v>247.648</v>
      </c>
      <c r="U75" s="220"/>
    </row>
    <row r="76" spans="2:21" s="219" customFormat="1" ht="12.75" customHeight="1">
      <c r="B76" s="229"/>
      <c r="C76" s="229"/>
      <c r="D76" s="229"/>
      <c r="E76" s="229"/>
      <c r="F76" s="229" t="s">
        <v>580</v>
      </c>
      <c r="G76" s="229" t="s">
        <v>554</v>
      </c>
      <c r="H76" s="229"/>
      <c r="I76" s="229"/>
      <c r="J76" s="206">
        <v>246.44799999999998</v>
      </c>
      <c r="K76" s="198"/>
      <c r="L76" s="206">
        <v>0</v>
      </c>
      <c r="M76" s="198"/>
      <c r="N76" s="206">
        <v>0</v>
      </c>
      <c r="O76" s="198"/>
      <c r="P76" s="206">
        <v>1.2</v>
      </c>
      <c r="Q76" s="198"/>
      <c r="R76" s="206">
        <v>0</v>
      </c>
      <c r="S76" s="198"/>
      <c r="T76" s="206">
        <v>247.648</v>
      </c>
      <c r="U76" s="220"/>
    </row>
    <row r="77" spans="2:21" s="219" customFormat="1" ht="12.75" customHeight="1">
      <c r="B77" s="229"/>
      <c r="C77" s="229"/>
      <c r="D77" s="229"/>
      <c r="E77" s="229"/>
      <c r="F77" s="229" t="s">
        <v>581</v>
      </c>
      <c r="G77" s="229" t="s">
        <v>556</v>
      </c>
      <c r="H77" s="229"/>
      <c r="I77" s="229"/>
      <c r="J77" s="206">
        <v>0</v>
      </c>
      <c r="K77" s="198"/>
      <c r="L77" s="206">
        <v>0</v>
      </c>
      <c r="M77" s="198"/>
      <c r="N77" s="206">
        <v>0</v>
      </c>
      <c r="O77" s="198"/>
      <c r="P77" s="206">
        <v>0</v>
      </c>
      <c r="Q77" s="198"/>
      <c r="R77" s="206">
        <v>0</v>
      </c>
      <c r="S77" s="198"/>
      <c r="T77" s="206">
        <v>0</v>
      </c>
      <c r="U77" s="220"/>
    </row>
    <row r="78" spans="2:21" s="219" customFormat="1" ht="12.75" customHeight="1">
      <c r="B78" s="229"/>
      <c r="C78" s="229"/>
      <c r="D78" s="229"/>
      <c r="E78" s="229" t="s">
        <v>278</v>
      </c>
      <c r="F78" s="229" t="s">
        <v>152</v>
      </c>
      <c r="G78" s="229"/>
      <c r="H78" s="229"/>
      <c r="I78" s="229"/>
      <c r="J78" s="206">
        <v>107.8</v>
      </c>
      <c r="K78" s="198"/>
      <c r="L78" s="206">
        <v>0</v>
      </c>
      <c r="M78" s="198"/>
      <c r="N78" s="206">
        <v>0</v>
      </c>
      <c r="O78" s="198"/>
      <c r="P78" s="206">
        <v>0</v>
      </c>
      <c r="Q78" s="198"/>
      <c r="R78" s="206">
        <v>0</v>
      </c>
      <c r="S78" s="198"/>
      <c r="T78" s="206">
        <v>107.8</v>
      </c>
      <c r="U78" s="220"/>
    </row>
    <row r="79" spans="2:21" s="219" customFormat="1" ht="12.75" customHeight="1">
      <c r="B79" s="229"/>
      <c r="C79" s="229"/>
      <c r="D79" s="229"/>
      <c r="E79" s="229"/>
      <c r="F79" s="229" t="s">
        <v>582</v>
      </c>
      <c r="G79" s="229" t="s">
        <v>554</v>
      </c>
      <c r="H79" s="229"/>
      <c r="I79" s="229"/>
      <c r="J79" s="206">
        <v>107.8</v>
      </c>
      <c r="K79" s="198"/>
      <c r="L79" s="206">
        <v>0</v>
      </c>
      <c r="M79" s="198"/>
      <c r="N79" s="206">
        <v>0</v>
      </c>
      <c r="O79" s="198"/>
      <c r="P79" s="206">
        <v>0</v>
      </c>
      <c r="Q79" s="198"/>
      <c r="R79" s="206">
        <v>0</v>
      </c>
      <c r="S79" s="198"/>
      <c r="T79" s="206">
        <v>107.8</v>
      </c>
      <c r="U79" s="220"/>
    </row>
    <row r="80" spans="2:21" s="219" customFormat="1" ht="12.75" customHeight="1">
      <c r="B80" s="229"/>
      <c r="C80" s="229"/>
      <c r="D80" s="229"/>
      <c r="E80" s="229"/>
      <c r="F80" s="229" t="s">
        <v>583</v>
      </c>
      <c r="G80" s="229" t="s">
        <v>556</v>
      </c>
      <c r="H80" s="229"/>
      <c r="I80" s="229"/>
      <c r="J80" s="206">
        <v>0</v>
      </c>
      <c r="K80" s="198"/>
      <c r="L80" s="206">
        <v>0</v>
      </c>
      <c r="M80" s="198"/>
      <c r="N80" s="206">
        <v>0</v>
      </c>
      <c r="O80" s="198"/>
      <c r="P80" s="206">
        <v>0</v>
      </c>
      <c r="Q80" s="198"/>
      <c r="R80" s="206">
        <v>0</v>
      </c>
      <c r="S80" s="198"/>
      <c r="T80" s="206">
        <v>0</v>
      </c>
      <c r="U80" s="220"/>
    </row>
    <row r="81" spans="2:21" s="219" customFormat="1" ht="12.75" customHeight="1">
      <c r="B81" s="229"/>
      <c r="C81" s="229"/>
      <c r="D81" s="229"/>
      <c r="E81" s="229" t="s">
        <v>584</v>
      </c>
      <c r="F81" s="229" t="s">
        <v>153</v>
      </c>
      <c r="G81" s="229"/>
      <c r="H81" s="229"/>
      <c r="I81" s="229"/>
      <c r="J81" s="206">
        <v>0</v>
      </c>
      <c r="K81" s="198"/>
      <c r="L81" s="206">
        <v>0</v>
      </c>
      <c r="M81" s="198"/>
      <c r="N81" s="206">
        <v>0</v>
      </c>
      <c r="O81" s="198"/>
      <c r="P81" s="206">
        <v>0</v>
      </c>
      <c r="Q81" s="198"/>
      <c r="R81" s="206">
        <v>0</v>
      </c>
      <c r="S81" s="198"/>
      <c r="T81" s="206">
        <v>0</v>
      </c>
      <c r="U81" s="220"/>
    </row>
    <row r="82" spans="2:21" s="219" customFormat="1" ht="12.75" customHeight="1">
      <c r="B82" s="229"/>
      <c r="C82" s="229"/>
      <c r="D82" s="229"/>
      <c r="E82" s="229"/>
      <c r="F82" s="229" t="s">
        <v>585</v>
      </c>
      <c r="G82" s="229" t="s">
        <v>554</v>
      </c>
      <c r="H82" s="229"/>
      <c r="I82" s="229"/>
      <c r="J82" s="206">
        <v>0</v>
      </c>
      <c r="K82" s="198"/>
      <c r="L82" s="206">
        <v>0</v>
      </c>
      <c r="M82" s="198"/>
      <c r="N82" s="206">
        <v>0</v>
      </c>
      <c r="O82" s="198"/>
      <c r="P82" s="206">
        <v>0</v>
      </c>
      <c r="Q82" s="198"/>
      <c r="R82" s="206">
        <v>0</v>
      </c>
      <c r="S82" s="198"/>
      <c r="T82" s="206">
        <v>0</v>
      </c>
      <c r="U82" s="220"/>
    </row>
    <row r="83" spans="2:21" s="219" customFormat="1" ht="12.75" customHeight="1">
      <c r="B83" s="229"/>
      <c r="C83" s="229"/>
      <c r="D83" s="229"/>
      <c r="E83" s="229"/>
      <c r="F83" s="229" t="s">
        <v>586</v>
      </c>
      <c r="G83" s="229" t="s">
        <v>556</v>
      </c>
      <c r="H83" s="229"/>
      <c r="I83" s="229"/>
      <c r="J83" s="206">
        <v>0</v>
      </c>
      <c r="K83" s="198"/>
      <c r="L83" s="206">
        <v>0</v>
      </c>
      <c r="M83" s="198"/>
      <c r="N83" s="206">
        <v>0</v>
      </c>
      <c r="O83" s="198"/>
      <c r="P83" s="206">
        <v>0</v>
      </c>
      <c r="Q83" s="198"/>
      <c r="R83" s="206">
        <v>0</v>
      </c>
      <c r="S83" s="198"/>
      <c r="T83" s="206">
        <v>0</v>
      </c>
      <c r="U83" s="220"/>
    </row>
    <row r="84" spans="2:21" s="219" customFormat="1" ht="12.75" customHeight="1">
      <c r="B84" s="229"/>
      <c r="C84" s="229"/>
      <c r="D84" s="229"/>
      <c r="E84" s="229" t="s">
        <v>587</v>
      </c>
      <c r="F84" s="229" t="s">
        <v>154</v>
      </c>
      <c r="G84" s="229"/>
      <c r="H84" s="229"/>
      <c r="I84" s="229"/>
      <c r="J84" s="206">
        <v>0</v>
      </c>
      <c r="K84" s="198"/>
      <c r="L84" s="206">
        <v>0</v>
      </c>
      <c r="M84" s="198"/>
      <c r="N84" s="206">
        <v>0</v>
      </c>
      <c r="O84" s="198"/>
      <c r="P84" s="206">
        <v>0</v>
      </c>
      <c r="Q84" s="198"/>
      <c r="R84" s="206">
        <v>0</v>
      </c>
      <c r="S84" s="198"/>
      <c r="T84" s="206">
        <v>0</v>
      </c>
      <c r="U84" s="220"/>
    </row>
    <row r="85" spans="2:21" s="219" customFormat="1" ht="12.75" customHeight="1">
      <c r="B85" s="229"/>
      <c r="C85" s="229"/>
      <c r="D85" s="229"/>
      <c r="E85" s="229"/>
      <c r="F85" s="229" t="s">
        <v>588</v>
      </c>
      <c r="G85" s="229" t="s">
        <v>554</v>
      </c>
      <c r="H85" s="229"/>
      <c r="I85" s="229"/>
      <c r="J85" s="206">
        <v>0</v>
      </c>
      <c r="K85" s="198"/>
      <c r="L85" s="206">
        <v>0</v>
      </c>
      <c r="M85" s="198"/>
      <c r="N85" s="206">
        <v>0</v>
      </c>
      <c r="O85" s="198"/>
      <c r="P85" s="206">
        <v>0</v>
      </c>
      <c r="Q85" s="198"/>
      <c r="R85" s="206">
        <v>0</v>
      </c>
      <c r="S85" s="198"/>
      <c r="T85" s="206">
        <v>0</v>
      </c>
      <c r="U85" s="220"/>
    </row>
    <row r="86" spans="2:21" s="219" customFormat="1" ht="12.75" customHeight="1">
      <c r="B86" s="229"/>
      <c r="C86" s="229"/>
      <c r="D86" s="229"/>
      <c r="E86" s="229"/>
      <c r="F86" s="229" t="s">
        <v>589</v>
      </c>
      <c r="G86" s="229" t="s">
        <v>556</v>
      </c>
      <c r="H86" s="229"/>
      <c r="I86" s="229"/>
      <c r="J86" s="206">
        <v>0</v>
      </c>
      <c r="K86" s="198"/>
      <c r="L86" s="206">
        <v>0</v>
      </c>
      <c r="M86" s="198"/>
      <c r="N86" s="206">
        <v>0</v>
      </c>
      <c r="O86" s="198"/>
      <c r="P86" s="206">
        <v>0</v>
      </c>
      <c r="Q86" s="198"/>
      <c r="R86" s="206">
        <v>0</v>
      </c>
      <c r="S86" s="198"/>
      <c r="T86" s="206">
        <v>0</v>
      </c>
      <c r="U86" s="220"/>
    </row>
    <row r="87" spans="2:21" s="219" customFormat="1" ht="12.75" customHeight="1">
      <c r="B87" s="229"/>
      <c r="C87" s="229"/>
      <c r="D87" s="229"/>
      <c r="E87" s="229"/>
      <c r="F87" s="229"/>
      <c r="G87" s="229" t="s">
        <v>590</v>
      </c>
      <c r="H87" s="229" t="s">
        <v>65</v>
      </c>
      <c r="I87" s="229"/>
      <c r="J87" s="206">
        <v>0</v>
      </c>
      <c r="K87" s="198"/>
      <c r="L87" s="206">
        <v>0</v>
      </c>
      <c r="M87" s="198"/>
      <c r="N87" s="206">
        <v>0</v>
      </c>
      <c r="O87" s="198"/>
      <c r="P87" s="206">
        <v>0</v>
      </c>
      <c r="Q87" s="198"/>
      <c r="R87" s="206">
        <v>0</v>
      </c>
      <c r="S87" s="198"/>
      <c r="T87" s="206">
        <v>0</v>
      </c>
      <c r="U87" s="220"/>
    </row>
    <row r="88" spans="2:21" s="219" customFormat="1" ht="12.75" customHeight="1">
      <c r="B88" s="229"/>
      <c r="C88" s="229"/>
      <c r="D88" s="229"/>
      <c r="E88" s="229"/>
      <c r="F88" s="229"/>
      <c r="G88" s="229" t="s">
        <v>591</v>
      </c>
      <c r="H88" s="229" t="s">
        <v>66</v>
      </c>
      <c r="I88" s="229"/>
      <c r="J88" s="206">
        <v>0</v>
      </c>
      <c r="K88" s="198"/>
      <c r="L88" s="206">
        <v>0</v>
      </c>
      <c r="M88" s="198"/>
      <c r="N88" s="206">
        <v>0</v>
      </c>
      <c r="O88" s="198"/>
      <c r="P88" s="206">
        <v>0</v>
      </c>
      <c r="Q88" s="198"/>
      <c r="R88" s="206">
        <v>0</v>
      </c>
      <c r="S88" s="198"/>
      <c r="T88" s="206">
        <v>0</v>
      </c>
      <c r="U88" s="220"/>
    </row>
    <row r="89" spans="2:21" s="233" customFormat="1" ht="12.75" customHeight="1">
      <c r="B89" s="371"/>
      <c r="C89" s="371" t="s">
        <v>68</v>
      </c>
      <c r="D89" s="371" t="s">
        <v>761</v>
      </c>
      <c r="E89" s="371"/>
      <c r="F89" s="371"/>
      <c r="G89" s="374"/>
      <c r="H89" s="371"/>
      <c r="I89" s="371"/>
      <c r="J89" s="372">
        <v>17570.1</v>
      </c>
      <c r="K89" s="280"/>
      <c r="L89" s="372">
        <v>1647.8499292526512</v>
      </c>
      <c r="M89" s="280"/>
      <c r="N89" s="372">
        <v>41.200203061138</v>
      </c>
      <c r="O89" s="280"/>
      <c r="P89" s="372">
        <v>169.79270414712067</v>
      </c>
      <c r="Q89" s="280"/>
      <c r="R89" s="372">
        <v>0.001726679088384045</v>
      </c>
      <c r="S89" s="280"/>
      <c r="T89" s="372">
        <v>19428.94456314</v>
      </c>
      <c r="U89" s="373"/>
    </row>
    <row r="90" spans="2:21" s="219" customFormat="1" ht="12.75" customHeight="1">
      <c r="B90" s="229"/>
      <c r="C90" s="229"/>
      <c r="D90" s="229" t="s">
        <v>592</v>
      </c>
      <c r="E90" s="210" t="s">
        <v>70</v>
      </c>
      <c r="F90" s="211"/>
      <c r="G90" s="229"/>
      <c r="H90" s="229"/>
      <c r="I90" s="229"/>
      <c r="J90" s="206">
        <v>4.4</v>
      </c>
      <c r="K90" s="198"/>
      <c r="L90" s="206">
        <v>0</v>
      </c>
      <c r="M90" s="198"/>
      <c r="N90" s="206">
        <v>0</v>
      </c>
      <c r="O90" s="198"/>
      <c r="P90" s="206">
        <v>0</v>
      </c>
      <c r="Q90" s="198"/>
      <c r="R90" s="206">
        <v>-0.08041454000000048</v>
      </c>
      <c r="S90" s="198"/>
      <c r="T90" s="206">
        <v>4.31958546</v>
      </c>
      <c r="U90" s="220"/>
    </row>
    <row r="91" spans="2:21" s="219" customFormat="1" ht="12.75" customHeight="1">
      <c r="B91" s="229"/>
      <c r="C91" s="229"/>
      <c r="D91" s="229" t="s">
        <v>593</v>
      </c>
      <c r="E91" s="210" t="s">
        <v>71</v>
      </c>
      <c r="F91" s="211"/>
      <c r="G91" s="229"/>
      <c r="H91" s="229"/>
      <c r="I91" s="229"/>
      <c r="J91" s="206">
        <v>54.6</v>
      </c>
      <c r="K91" s="198"/>
      <c r="L91" s="206">
        <v>-0.8636642029824089</v>
      </c>
      <c r="M91" s="198"/>
      <c r="N91" s="206">
        <v>0</v>
      </c>
      <c r="O91" s="198"/>
      <c r="P91" s="206">
        <v>0.8758023629824048</v>
      </c>
      <c r="Q91" s="198"/>
      <c r="R91" s="206">
        <v>0</v>
      </c>
      <c r="S91" s="198"/>
      <c r="T91" s="206">
        <v>54.61213816</v>
      </c>
      <c r="U91" s="220"/>
    </row>
    <row r="92" spans="2:21" s="219" customFormat="1" ht="12.75" customHeight="1">
      <c r="B92" s="229"/>
      <c r="C92" s="229"/>
      <c r="D92" s="229" t="s">
        <v>594</v>
      </c>
      <c r="E92" s="210" t="s">
        <v>72</v>
      </c>
      <c r="F92" s="211"/>
      <c r="G92" s="229"/>
      <c r="H92" s="229"/>
      <c r="I92" s="229"/>
      <c r="J92" s="206">
        <v>147.7</v>
      </c>
      <c r="K92" s="198"/>
      <c r="L92" s="206">
        <v>-36.59869357451546</v>
      </c>
      <c r="M92" s="198"/>
      <c r="N92" s="206">
        <v>0</v>
      </c>
      <c r="O92" s="198"/>
      <c r="P92" s="206">
        <v>1.996770614518851</v>
      </c>
      <c r="Q92" s="198"/>
      <c r="R92" s="206">
        <v>0.11457575999671121</v>
      </c>
      <c r="S92" s="198"/>
      <c r="T92" s="206">
        <v>113.21265280000009</v>
      </c>
      <c r="U92" s="220"/>
    </row>
    <row r="93" spans="2:21" s="219" customFormat="1" ht="12.75" customHeight="1">
      <c r="B93" s="229"/>
      <c r="C93" s="229"/>
      <c r="D93" s="229" t="s">
        <v>595</v>
      </c>
      <c r="E93" s="210" t="s">
        <v>73</v>
      </c>
      <c r="F93" s="211"/>
      <c r="G93" s="229"/>
      <c r="H93" s="229"/>
      <c r="I93" s="229"/>
      <c r="J93" s="206">
        <v>17351.9</v>
      </c>
      <c r="K93" s="198"/>
      <c r="L93" s="206">
        <v>1664.9059276701491</v>
      </c>
      <c r="M93" s="198"/>
      <c r="N93" s="206">
        <v>41.200203061138</v>
      </c>
      <c r="O93" s="198"/>
      <c r="P93" s="206">
        <v>166.9201311696193</v>
      </c>
      <c r="Q93" s="198"/>
      <c r="R93" s="206">
        <v>0.001726679091724484</v>
      </c>
      <c r="S93" s="198"/>
      <c r="T93" s="206">
        <v>19224.92798858</v>
      </c>
      <c r="U93" s="220"/>
    </row>
    <row r="94" spans="2:21" s="219" customFormat="1" ht="12.75" customHeight="1">
      <c r="B94" s="229"/>
      <c r="C94" s="229"/>
      <c r="D94" s="229"/>
      <c r="E94" s="211" t="s">
        <v>596</v>
      </c>
      <c r="F94" s="210" t="s">
        <v>74</v>
      </c>
      <c r="G94" s="229"/>
      <c r="H94" s="229"/>
      <c r="I94" s="229"/>
      <c r="J94" s="206">
        <v>9498.3</v>
      </c>
      <c r="K94" s="198"/>
      <c r="L94" s="206">
        <v>1276.7367489476446</v>
      </c>
      <c r="M94" s="198"/>
      <c r="N94" s="206">
        <v>0</v>
      </c>
      <c r="O94" s="198"/>
      <c r="P94" s="206">
        <v>-2.908818556737959</v>
      </c>
      <c r="Q94" s="198"/>
      <c r="R94" s="206">
        <v>0.03588789909177566</v>
      </c>
      <c r="S94" s="198"/>
      <c r="T94" s="206">
        <v>10772.163818289999</v>
      </c>
      <c r="U94" s="220"/>
    </row>
    <row r="95" spans="2:21" s="219" customFormat="1" ht="12.75" customHeight="1">
      <c r="B95" s="229"/>
      <c r="C95" s="229"/>
      <c r="D95" s="229"/>
      <c r="E95" s="211" t="s">
        <v>597</v>
      </c>
      <c r="F95" s="210" t="s">
        <v>75</v>
      </c>
      <c r="G95" s="229"/>
      <c r="H95" s="229"/>
      <c r="I95" s="229"/>
      <c r="J95" s="206">
        <v>7853.6</v>
      </c>
      <c r="K95" s="198"/>
      <c r="L95" s="206">
        <v>388.1691787225044</v>
      </c>
      <c r="M95" s="198"/>
      <c r="N95" s="206">
        <v>41.200203061138</v>
      </c>
      <c r="O95" s="198"/>
      <c r="P95" s="206">
        <v>169.82894972635728</v>
      </c>
      <c r="Q95" s="198"/>
      <c r="R95" s="206">
        <v>-0.03416122000005117</v>
      </c>
      <c r="S95" s="198"/>
      <c r="T95" s="206">
        <v>8452.76417029</v>
      </c>
      <c r="U95" s="220"/>
    </row>
    <row r="96" spans="2:21" s="219" customFormat="1" ht="12.75" customHeight="1">
      <c r="B96" s="229"/>
      <c r="C96" s="229"/>
      <c r="D96" s="229" t="s">
        <v>598</v>
      </c>
      <c r="E96" s="210" t="s">
        <v>76</v>
      </c>
      <c r="F96" s="211"/>
      <c r="G96" s="229"/>
      <c r="H96" s="229"/>
      <c r="I96" s="229"/>
      <c r="J96" s="206">
        <v>11.5</v>
      </c>
      <c r="K96" s="198"/>
      <c r="L96" s="206">
        <v>20.40635935999994</v>
      </c>
      <c r="M96" s="198"/>
      <c r="N96" s="206">
        <v>0</v>
      </c>
      <c r="O96" s="198"/>
      <c r="P96" s="206">
        <v>1.1013412404281553E-13</v>
      </c>
      <c r="Q96" s="198"/>
      <c r="R96" s="206">
        <v>-0.03416122000005117</v>
      </c>
      <c r="S96" s="198"/>
      <c r="T96" s="206">
        <v>31.87219814</v>
      </c>
      <c r="U96" s="220"/>
    </row>
    <row r="97" spans="3:17" ht="12.75" customHeight="1">
      <c r="C97" s="196"/>
      <c r="D97" s="196"/>
      <c r="E97" s="196"/>
      <c r="F97" s="196"/>
      <c r="G97" s="196"/>
      <c r="H97" s="196"/>
      <c r="I97" s="196"/>
      <c r="L97" s="197"/>
      <c r="M97" s="197"/>
      <c r="N97" s="201"/>
      <c r="O97" s="201"/>
      <c r="P97" s="201"/>
      <c r="Q97" s="201"/>
    </row>
    <row r="98" spans="2:20" s="211" customFormat="1" ht="10.5" customHeight="1">
      <c r="B98" s="214"/>
      <c r="C98" s="214"/>
      <c r="D98" s="214"/>
      <c r="E98" s="214"/>
      <c r="F98" s="214"/>
      <c r="G98" s="214"/>
      <c r="H98" s="215"/>
      <c r="I98" s="215"/>
      <c r="J98" s="215"/>
      <c r="K98" s="215"/>
      <c r="L98" s="215" t="s">
        <v>619</v>
      </c>
      <c r="M98" s="215"/>
      <c r="N98" s="215"/>
      <c r="O98" s="215"/>
      <c r="P98" s="215"/>
      <c r="Q98" s="215"/>
      <c r="R98" s="215"/>
      <c r="S98" s="215"/>
      <c r="T98" s="216"/>
    </row>
    <row r="99" spans="8:21" ht="10.5" customHeight="1">
      <c r="H99" s="205"/>
      <c r="I99" s="205"/>
      <c r="J99" s="208"/>
      <c r="K99" s="208"/>
      <c r="L99" s="217" t="s">
        <v>635</v>
      </c>
      <c r="M99" s="217"/>
      <c r="N99" s="217"/>
      <c r="O99" s="217"/>
      <c r="P99" s="217"/>
      <c r="Q99" s="217"/>
      <c r="R99" s="217"/>
      <c r="S99" s="218"/>
      <c r="T99" s="209"/>
      <c r="U99" s="198"/>
    </row>
    <row r="100" spans="2:21" ht="15.75" customHeight="1">
      <c r="B100" s="210" t="s">
        <v>1</v>
      </c>
      <c r="F100" s="219"/>
      <c r="G100" s="219"/>
      <c r="H100" s="219"/>
      <c r="I100" s="219"/>
      <c r="L100" s="220"/>
      <c r="M100" s="220"/>
      <c r="N100" s="220"/>
      <c r="O100" s="220"/>
      <c r="P100" s="220"/>
      <c r="Q100" s="220"/>
      <c r="R100" s="220"/>
      <c r="S100" s="220"/>
      <c r="U100" s="198"/>
    </row>
    <row r="101" spans="2:20" s="211" customFormat="1" ht="48" customHeight="1" thickBot="1">
      <c r="B101" s="221"/>
      <c r="C101" s="221"/>
      <c r="D101" s="221"/>
      <c r="E101" s="221"/>
      <c r="F101" s="222"/>
      <c r="G101" s="222"/>
      <c r="H101" s="222"/>
      <c r="I101" s="223"/>
      <c r="J101" s="242">
        <v>38869</v>
      </c>
      <c r="K101" s="225"/>
      <c r="L101" s="224" t="s">
        <v>620</v>
      </c>
      <c r="M101" s="225"/>
      <c r="N101" s="226" t="s">
        <v>621</v>
      </c>
      <c r="O101" s="227"/>
      <c r="P101" s="228" t="s">
        <v>622</v>
      </c>
      <c r="Q101" s="227"/>
      <c r="R101" s="228" t="s">
        <v>521</v>
      </c>
      <c r="S101" s="226"/>
      <c r="T101" s="242">
        <v>39052</v>
      </c>
    </row>
    <row r="102" spans="6:21" ht="7.5" customHeight="1">
      <c r="F102" s="219"/>
      <c r="G102" s="219"/>
      <c r="H102" s="219"/>
      <c r="I102" s="219"/>
      <c r="L102" s="220"/>
      <c r="M102" s="220"/>
      <c r="N102" s="220"/>
      <c r="O102" s="220"/>
      <c r="P102" s="220"/>
      <c r="Q102" s="220"/>
      <c r="R102" s="220"/>
      <c r="S102" s="220"/>
      <c r="U102" s="198"/>
    </row>
    <row r="103" spans="2:21" s="219" customFormat="1" ht="12.75" customHeight="1">
      <c r="B103" s="219" t="s">
        <v>422</v>
      </c>
      <c r="C103" s="219" t="s">
        <v>8</v>
      </c>
      <c r="D103" s="232"/>
      <c r="J103" s="220">
        <v>129233.46172731576</v>
      </c>
      <c r="K103" s="220"/>
      <c r="L103" s="220">
        <v>3090.0129751431364</v>
      </c>
      <c r="M103" s="220"/>
      <c r="N103" s="220">
        <v>2324.769590010991</v>
      </c>
      <c r="O103" s="220"/>
      <c r="P103" s="220">
        <v>1936.0527959212643</v>
      </c>
      <c r="Q103" s="220"/>
      <c r="R103" s="220">
        <v>100.52073395520273</v>
      </c>
      <c r="S103" s="220"/>
      <c r="T103" s="220">
        <v>136684.8402402506</v>
      </c>
      <c r="U103" s="220"/>
    </row>
    <row r="104" spans="2:21" s="219" customFormat="1" ht="12.75" customHeight="1">
      <c r="B104" s="233"/>
      <c r="C104" s="233"/>
      <c r="D104" s="234"/>
      <c r="J104" s="220"/>
      <c r="K104" s="220"/>
      <c r="L104" s="220"/>
      <c r="M104" s="220"/>
      <c r="N104" s="220"/>
      <c r="O104" s="220"/>
      <c r="P104" s="220"/>
      <c r="Q104" s="220"/>
      <c r="R104" s="220"/>
      <c r="S104" s="220"/>
      <c r="T104" s="220"/>
      <c r="U104" s="220"/>
    </row>
    <row r="105" spans="3:21" s="219" customFormat="1" ht="12.75" customHeight="1">
      <c r="C105" s="233" t="s">
        <v>417</v>
      </c>
      <c r="D105" s="233" t="s">
        <v>765</v>
      </c>
      <c r="E105" s="233"/>
      <c r="J105" s="220">
        <v>75465.50878054263</v>
      </c>
      <c r="K105" s="220"/>
      <c r="L105" s="220">
        <v>2638.8431043302116</v>
      </c>
      <c r="M105" s="220"/>
      <c r="N105" s="220">
        <v>525.3729893073864</v>
      </c>
      <c r="O105" s="220"/>
      <c r="P105" s="220">
        <v>1527.550201861159</v>
      </c>
      <c r="Q105" s="220"/>
      <c r="R105" s="220">
        <v>139.46144963289967</v>
      </c>
      <c r="S105" s="220"/>
      <c r="T105" s="220">
        <v>80296.73652567429</v>
      </c>
      <c r="U105" s="220"/>
    </row>
    <row r="106" spans="4:21" s="219" customFormat="1" ht="12.75" customHeight="1">
      <c r="D106" s="219" t="s">
        <v>200</v>
      </c>
      <c r="E106" s="219" t="s">
        <v>522</v>
      </c>
      <c r="J106" s="220">
        <v>72531.19751954263</v>
      </c>
      <c r="K106" s="220"/>
      <c r="L106" s="220">
        <v>3238.8985743302114</v>
      </c>
      <c r="M106" s="220"/>
      <c r="N106" s="220">
        <v>525.3729893073864</v>
      </c>
      <c r="O106" s="220"/>
      <c r="P106" s="220">
        <v>1514.950201861159</v>
      </c>
      <c r="Q106" s="220"/>
      <c r="R106" s="220">
        <v>96.3611586328957</v>
      </c>
      <c r="S106" s="220"/>
      <c r="T106" s="220">
        <v>77906.78044367429</v>
      </c>
      <c r="U106" s="220"/>
    </row>
    <row r="107" spans="5:21" s="219" customFormat="1" ht="12.75" customHeight="1">
      <c r="E107" s="219" t="s">
        <v>201</v>
      </c>
      <c r="J107" s="220">
        <v>0</v>
      </c>
      <c r="K107" s="220"/>
      <c r="L107" s="220">
        <v>0</v>
      </c>
      <c r="M107" s="220"/>
      <c r="N107" s="220">
        <v>0</v>
      </c>
      <c r="O107" s="220"/>
      <c r="P107" s="220">
        <v>0</v>
      </c>
      <c r="Q107" s="220"/>
      <c r="R107" s="220">
        <v>0</v>
      </c>
      <c r="S107" s="220"/>
      <c r="T107" s="220">
        <v>0</v>
      </c>
      <c r="U107" s="220"/>
    </row>
    <row r="108" spans="5:21" s="219" customFormat="1" ht="12.75" customHeight="1">
      <c r="E108" s="219" t="s">
        <v>523</v>
      </c>
      <c r="F108" s="219" t="s">
        <v>600</v>
      </c>
      <c r="J108" s="220">
        <v>0</v>
      </c>
      <c r="K108" s="220"/>
      <c r="L108" s="220">
        <v>0</v>
      </c>
      <c r="M108" s="220"/>
      <c r="N108" s="220">
        <v>0</v>
      </c>
      <c r="O108" s="220"/>
      <c r="P108" s="220">
        <v>0</v>
      </c>
      <c r="Q108" s="220"/>
      <c r="R108" s="220">
        <v>0</v>
      </c>
      <c r="S108" s="220"/>
      <c r="T108" s="220">
        <v>0</v>
      </c>
      <c r="U108" s="220"/>
    </row>
    <row r="109" spans="5:21" s="219" customFormat="1" ht="12.75" customHeight="1">
      <c r="E109" s="219" t="s">
        <v>525</v>
      </c>
      <c r="F109" s="219" t="s">
        <v>601</v>
      </c>
      <c r="J109" s="220">
        <v>72531.19751954263</v>
      </c>
      <c r="K109" s="220"/>
      <c r="L109" s="220">
        <v>3238.8985743302114</v>
      </c>
      <c r="M109" s="220"/>
      <c r="N109" s="220">
        <v>525.3729893073864</v>
      </c>
      <c r="O109" s="220"/>
      <c r="P109" s="220">
        <v>1514.950201861159</v>
      </c>
      <c r="Q109" s="220"/>
      <c r="R109" s="220">
        <v>96.3611586328957</v>
      </c>
      <c r="S109" s="220"/>
      <c r="T109" s="220">
        <v>77906.78044367429</v>
      </c>
      <c r="U109" s="220"/>
    </row>
    <row r="110" spans="4:21" s="219" customFormat="1" ht="12.75" customHeight="1">
      <c r="D110" s="219" t="s">
        <v>204</v>
      </c>
      <c r="E110" s="219" t="s">
        <v>17</v>
      </c>
      <c r="J110" s="220">
        <v>2934.3112610000003</v>
      </c>
      <c r="K110" s="220"/>
      <c r="L110" s="220">
        <v>-600.05547</v>
      </c>
      <c r="M110" s="220"/>
      <c r="N110" s="220">
        <v>0</v>
      </c>
      <c r="O110" s="220"/>
      <c r="P110" s="220">
        <v>12.6</v>
      </c>
      <c r="Q110" s="220"/>
      <c r="R110" s="220">
        <v>43.10029100000397</v>
      </c>
      <c r="S110" s="220"/>
      <c r="T110" s="220">
        <v>2389.9560820000042</v>
      </c>
      <c r="U110" s="220"/>
    </row>
    <row r="111" spans="5:21" s="219" customFormat="1" ht="12.75" customHeight="1">
      <c r="E111" s="219" t="s">
        <v>527</v>
      </c>
      <c r="F111" s="219" t="s">
        <v>600</v>
      </c>
      <c r="J111" s="220">
        <v>0</v>
      </c>
      <c r="K111" s="220"/>
      <c r="L111" s="220">
        <v>0</v>
      </c>
      <c r="M111" s="220"/>
      <c r="N111" s="220">
        <v>0</v>
      </c>
      <c r="O111" s="220"/>
      <c r="P111" s="220">
        <v>0</v>
      </c>
      <c r="Q111" s="220"/>
      <c r="R111" s="220">
        <v>0</v>
      </c>
      <c r="S111" s="220"/>
      <c r="T111" s="220">
        <v>0</v>
      </c>
      <c r="U111" s="220"/>
    </row>
    <row r="112" spans="5:21" s="219" customFormat="1" ht="12.75" customHeight="1">
      <c r="E112" s="219" t="s">
        <v>528</v>
      </c>
      <c r="F112" s="219" t="s">
        <v>601</v>
      </c>
      <c r="J112" s="220">
        <v>2934.3112610000003</v>
      </c>
      <c r="K112" s="220"/>
      <c r="L112" s="220">
        <v>-600.05547</v>
      </c>
      <c r="M112" s="220"/>
      <c r="N112" s="220">
        <v>0</v>
      </c>
      <c r="O112" s="220"/>
      <c r="P112" s="220">
        <v>12.6</v>
      </c>
      <c r="Q112" s="220"/>
      <c r="R112" s="220">
        <v>43.10029100000397</v>
      </c>
      <c r="S112" s="220"/>
      <c r="T112" s="220">
        <v>2389.9560820000042</v>
      </c>
      <c r="U112" s="220"/>
    </row>
    <row r="113" spans="3:21" s="233" customFormat="1" ht="12.75" customHeight="1">
      <c r="C113" s="233" t="s">
        <v>421</v>
      </c>
      <c r="D113" s="233" t="s">
        <v>755</v>
      </c>
      <c r="J113" s="373">
        <v>17893.801653823335</v>
      </c>
      <c r="K113" s="373"/>
      <c r="L113" s="373">
        <v>265.0173237404403</v>
      </c>
      <c r="M113" s="373"/>
      <c r="N113" s="373">
        <v>1673.3082219715077</v>
      </c>
      <c r="O113" s="373"/>
      <c r="P113" s="373">
        <v>86.35781038819079</v>
      </c>
      <c r="Q113" s="373"/>
      <c r="R113" s="373">
        <v>-96.4089762220004</v>
      </c>
      <c r="S113" s="373"/>
      <c r="T113" s="373">
        <v>19822.098451605718</v>
      </c>
      <c r="U113" s="373"/>
    </row>
    <row r="114" spans="4:21" s="219" customFormat="1" ht="12.75" customHeight="1">
      <c r="D114" s="219" t="s">
        <v>602</v>
      </c>
      <c r="E114" s="219" t="s">
        <v>209</v>
      </c>
      <c r="J114" s="220">
        <v>6750.102677601333</v>
      </c>
      <c r="K114" s="220"/>
      <c r="L114" s="220">
        <v>-317.4227962595598</v>
      </c>
      <c r="M114" s="220"/>
      <c r="N114" s="220">
        <v>1628.094448034508</v>
      </c>
      <c r="O114" s="220"/>
      <c r="P114" s="220">
        <v>86.35781038819079</v>
      </c>
      <c r="Q114" s="220"/>
      <c r="R114" s="220">
        <v>-96.41</v>
      </c>
      <c r="S114" s="220"/>
      <c r="T114" s="220">
        <v>8050.74455766872</v>
      </c>
      <c r="U114" s="220"/>
    </row>
    <row r="115" spans="5:21" s="219" customFormat="1" ht="12.75" customHeight="1">
      <c r="E115" s="219" t="s">
        <v>531</v>
      </c>
      <c r="F115" s="219" t="s">
        <v>603</v>
      </c>
      <c r="J115" s="220">
        <v>1289.7099338237335</v>
      </c>
      <c r="K115" s="220"/>
      <c r="L115" s="220">
        <v>-206.83739729677256</v>
      </c>
      <c r="M115" s="220"/>
      <c r="N115" s="220">
        <v>228.86196027405703</v>
      </c>
      <c r="O115" s="220"/>
      <c r="P115" s="220">
        <v>17.019416096012208</v>
      </c>
      <c r="Q115" s="220"/>
      <c r="R115" s="220">
        <v>0</v>
      </c>
      <c r="S115" s="220"/>
      <c r="T115" s="220">
        <v>1328.7539128970302</v>
      </c>
      <c r="U115" s="220"/>
    </row>
    <row r="116" spans="5:21" s="219" customFormat="1" ht="12.75" customHeight="1">
      <c r="E116" s="219" t="s">
        <v>532</v>
      </c>
      <c r="F116" s="219" t="s">
        <v>154</v>
      </c>
      <c r="J116" s="220">
        <v>5460.392743777599</v>
      </c>
      <c r="K116" s="220"/>
      <c r="L116" s="220">
        <v>-110.58539896278722</v>
      </c>
      <c r="M116" s="220"/>
      <c r="N116" s="220">
        <v>1399.232487760451</v>
      </c>
      <c r="O116" s="220"/>
      <c r="P116" s="220">
        <v>69.33839429217858</v>
      </c>
      <c r="Q116" s="220"/>
      <c r="R116" s="220">
        <v>-96.41</v>
      </c>
      <c r="S116" s="220"/>
      <c r="T116" s="220">
        <v>6721.990644771689</v>
      </c>
      <c r="U116" s="220"/>
    </row>
    <row r="117" spans="4:21" s="219" customFormat="1" ht="12.75" customHeight="1">
      <c r="D117" s="219" t="s">
        <v>604</v>
      </c>
      <c r="E117" s="219" t="s">
        <v>215</v>
      </c>
      <c r="J117" s="220">
        <v>11143.698976222</v>
      </c>
      <c r="K117" s="220"/>
      <c r="L117" s="220">
        <v>582.4401200000001</v>
      </c>
      <c r="M117" s="220"/>
      <c r="N117" s="220">
        <v>45.21377393699963</v>
      </c>
      <c r="O117" s="220"/>
      <c r="P117" s="220">
        <v>0</v>
      </c>
      <c r="Q117" s="220"/>
      <c r="R117" s="220">
        <v>0.001023777999590969</v>
      </c>
      <c r="S117" s="220"/>
      <c r="T117" s="220">
        <v>11771.353893937</v>
      </c>
      <c r="U117" s="220"/>
    </row>
    <row r="118" spans="5:21" s="219" customFormat="1" ht="12.75" customHeight="1">
      <c r="E118" s="219" t="s">
        <v>537</v>
      </c>
      <c r="F118" s="219" t="s">
        <v>538</v>
      </c>
      <c r="J118" s="220">
        <v>11110.698976222</v>
      </c>
      <c r="K118" s="220"/>
      <c r="L118" s="220">
        <v>576.8401200000001</v>
      </c>
      <c r="M118" s="220"/>
      <c r="N118" s="220">
        <v>45.21377393699963</v>
      </c>
      <c r="O118" s="220"/>
      <c r="P118" s="220">
        <v>0</v>
      </c>
      <c r="Q118" s="220"/>
      <c r="R118" s="220">
        <v>0.0010237779995923013</v>
      </c>
      <c r="S118" s="220"/>
      <c r="T118" s="220">
        <v>11732.753893936999</v>
      </c>
      <c r="U118" s="220"/>
    </row>
    <row r="119" spans="6:21" s="219" customFormat="1" ht="12.75" customHeight="1">
      <c r="F119" s="219" t="s">
        <v>539</v>
      </c>
      <c r="G119" s="219" t="s">
        <v>81</v>
      </c>
      <c r="J119" s="220">
        <v>0</v>
      </c>
      <c r="K119" s="220"/>
      <c r="L119" s="220">
        <v>0</v>
      </c>
      <c r="M119" s="220"/>
      <c r="N119" s="220">
        <v>0</v>
      </c>
      <c r="O119" s="220"/>
      <c r="P119" s="220">
        <v>0</v>
      </c>
      <c r="Q119" s="220"/>
      <c r="R119" s="220">
        <v>0</v>
      </c>
      <c r="S119" s="220"/>
      <c r="T119" s="220">
        <v>0</v>
      </c>
      <c r="U119" s="220"/>
    </row>
    <row r="120" spans="6:21" s="219" customFormat="1" ht="12.75" customHeight="1">
      <c r="F120" s="219" t="s">
        <v>540</v>
      </c>
      <c r="G120" s="219" t="s">
        <v>533</v>
      </c>
      <c r="J120" s="220">
        <v>3194.498976222</v>
      </c>
      <c r="K120" s="220"/>
      <c r="L120" s="220">
        <v>-113.41688</v>
      </c>
      <c r="M120" s="220"/>
      <c r="N120" s="220">
        <v>-2.9890390630006003</v>
      </c>
      <c r="O120" s="220"/>
      <c r="P120" s="220">
        <v>0</v>
      </c>
      <c r="Q120" s="220"/>
      <c r="R120" s="220">
        <v>0.001023778000327269</v>
      </c>
      <c r="S120" s="220"/>
      <c r="T120" s="220">
        <v>3078.0940809369995</v>
      </c>
      <c r="U120" s="220"/>
    </row>
    <row r="121" spans="6:21" s="219" customFormat="1" ht="12.75" customHeight="1">
      <c r="F121" s="219" t="s">
        <v>541</v>
      </c>
      <c r="G121" s="219" t="s">
        <v>153</v>
      </c>
      <c r="J121" s="220">
        <v>1310</v>
      </c>
      <c r="K121" s="220"/>
      <c r="L121" s="220">
        <v>-1.42</v>
      </c>
      <c r="M121" s="220"/>
      <c r="N121" s="220">
        <v>6.830899999999789</v>
      </c>
      <c r="O121" s="220"/>
      <c r="P121" s="220">
        <v>0</v>
      </c>
      <c r="Q121" s="220"/>
      <c r="R121" s="220">
        <v>6.750155989720952E-14</v>
      </c>
      <c r="S121" s="220"/>
      <c r="T121" s="220">
        <v>1315.4108999999999</v>
      </c>
      <c r="U121" s="220"/>
    </row>
    <row r="122" spans="6:21" s="219" customFormat="1" ht="12.75" customHeight="1">
      <c r="F122" s="219" t="s">
        <v>542</v>
      </c>
      <c r="G122" s="219" t="s">
        <v>154</v>
      </c>
      <c r="J122" s="220">
        <v>6606.2</v>
      </c>
      <c r="K122" s="220"/>
      <c r="L122" s="220">
        <v>691.677</v>
      </c>
      <c r="M122" s="220"/>
      <c r="N122" s="220">
        <v>41.37191300000044</v>
      </c>
      <c r="O122" s="220"/>
      <c r="P122" s="220">
        <v>0</v>
      </c>
      <c r="Q122" s="220"/>
      <c r="R122" s="220">
        <v>-8.024692021990631E-13</v>
      </c>
      <c r="S122" s="220"/>
      <c r="T122" s="220">
        <v>7339.248912999999</v>
      </c>
      <c r="U122" s="220"/>
    </row>
    <row r="123" spans="7:21" s="219" customFormat="1" ht="12.75" customHeight="1">
      <c r="G123" s="219" t="s">
        <v>293</v>
      </c>
      <c r="H123" s="219" t="s">
        <v>65</v>
      </c>
      <c r="J123" s="220">
        <v>2642.7</v>
      </c>
      <c r="K123" s="220"/>
      <c r="L123" s="220">
        <v>513.15</v>
      </c>
      <c r="M123" s="220"/>
      <c r="N123" s="220">
        <v>38.6094500000006</v>
      </c>
      <c r="O123" s="220"/>
      <c r="P123" s="220">
        <v>0</v>
      </c>
      <c r="Q123" s="220"/>
      <c r="R123" s="220">
        <v>-1.0658141036401503E-13</v>
      </c>
      <c r="S123" s="220"/>
      <c r="T123" s="220">
        <v>3194.4594500000003</v>
      </c>
      <c r="U123" s="220"/>
    </row>
    <row r="124" spans="7:21" s="219" customFormat="1" ht="12.75" customHeight="1">
      <c r="G124" s="219" t="s">
        <v>294</v>
      </c>
      <c r="H124" s="219" t="s">
        <v>66</v>
      </c>
      <c r="J124" s="220">
        <v>3963.5</v>
      </c>
      <c r="K124" s="220"/>
      <c r="L124" s="220">
        <v>178.52700000000004</v>
      </c>
      <c r="M124" s="220"/>
      <c r="N124" s="220">
        <v>2.76246299999984</v>
      </c>
      <c r="O124" s="220"/>
      <c r="P124" s="220">
        <v>0</v>
      </c>
      <c r="Q124" s="220"/>
      <c r="R124" s="220">
        <v>-6.958877918350481E-13</v>
      </c>
      <c r="S124" s="220"/>
      <c r="T124" s="220">
        <v>4144.789462999999</v>
      </c>
      <c r="U124" s="220"/>
    </row>
    <row r="125" spans="5:21" s="219" customFormat="1" ht="12.75" customHeight="1">
      <c r="E125" s="219" t="s">
        <v>605</v>
      </c>
      <c r="F125" s="219" t="s">
        <v>606</v>
      </c>
      <c r="J125" s="220">
        <v>33</v>
      </c>
      <c r="K125" s="220"/>
      <c r="L125" s="220">
        <v>5.6</v>
      </c>
      <c r="M125" s="220"/>
      <c r="N125" s="220">
        <v>0</v>
      </c>
      <c r="O125" s="220"/>
      <c r="P125" s="220">
        <v>0</v>
      </c>
      <c r="Q125" s="220"/>
      <c r="R125" s="220">
        <v>-1.3322676295501878E-15</v>
      </c>
      <c r="S125" s="220"/>
      <c r="T125" s="220">
        <v>38.6</v>
      </c>
      <c r="U125" s="220"/>
    </row>
    <row r="126" spans="6:21" s="219" customFormat="1" ht="12.75" customHeight="1">
      <c r="F126" s="219" t="s">
        <v>543</v>
      </c>
      <c r="G126" s="219" t="s">
        <v>81</v>
      </c>
      <c r="J126" s="220">
        <v>0</v>
      </c>
      <c r="K126" s="220"/>
      <c r="L126" s="220">
        <v>2.7</v>
      </c>
      <c r="M126" s="220"/>
      <c r="N126" s="220">
        <v>0</v>
      </c>
      <c r="O126" s="220"/>
      <c r="P126" s="220">
        <v>0</v>
      </c>
      <c r="Q126" s="220"/>
      <c r="R126" s="220">
        <v>0</v>
      </c>
      <c r="S126" s="220"/>
      <c r="T126" s="220">
        <v>2.7</v>
      </c>
      <c r="U126" s="220"/>
    </row>
    <row r="127" spans="6:21" s="219" customFormat="1" ht="12.75" customHeight="1">
      <c r="F127" s="219" t="s">
        <v>544</v>
      </c>
      <c r="G127" s="219" t="s">
        <v>607</v>
      </c>
      <c r="J127" s="220">
        <v>0</v>
      </c>
      <c r="K127" s="220"/>
      <c r="L127" s="220">
        <v>0</v>
      </c>
      <c r="M127" s="220"/>
      <c r="N127" s="220">
        <v>0</v>
      </c>
      <c r="O127" s="220"/>
      <c r="P127" s="220">
        <v>0</v>
      </c>
      <c r="Q127" s="220"/>
      <c r="R127" s="220">
        <v>0</v>
      </c>
      <c r="S127" s="220"/>
      <c r="T127" s="220">
        <v>0</v>
      </c>
      <c r="U127" s="220"/>
    </row>
    <row r="128" spans="6:21" s="219" customFormat="1" ht="12.75" customHeight="1">
      <c r="F128" s="219" t="s">
        <v>545</v>
      </c>
      <c r="G128" s="219" t="s">
        <v>153</v>
      </c>
      <c r="J128" s="220">
        <v>33</v>
      </c>
      <c r="K128" s="220"/>
      <c r="L128" s="220">
        <v>2.9</v>
      </c>
      <c r="M128" s="220"/>
      <c r="N128" s="220">
        <v>0</v>
      </c>
      <c r="O128" s="220"/>
      <c r="P128" s="220">
        <v>0</v>
      </c>
      <c r="Q128" s="220"/>
      <c r="R128" s="220">
        <v>-1.3322676295501878E-15</v>
      </c>
      <c r="S128" s="220"/>
      <c r="T128" s="220">
        <v>35.9</v>
      </c>
      <c r="U128" s="220"/>
    </row>
    <row r="129" spans="6:21" s="219" customFormat="1" ht="12.75" customHeight="1">
      <c r="F129" s="219" t="s">
        <v>546</v>
      </c>
      <c r="G129" s="219" t="s">
        <v>154</v>
      </c>
      <c r="J129" s="220">
        <v>0</v>
      </c>
      <c r="K129" s="220"/>
      <c r="L129" s="220">
        <v>0</v>
      </c>
      <c r="M129" s="220"/>
      <c r="N129" s="220">
        <v>0</v>
      </c>
      <c r="O129" s="220"/>
      <c r="P129" s="220">
        <v>0</v>
      </c>
      <c r="Q129" s="220"/>
      <c r="R129" s="220">
        <v>0</v>
      </c>
      <c r="S129" s="220"/>
      <c r="T129" s="220">
        <v>0</v>
      </c>
      <c r="U129" s="220"/>
    </row>
    <row r="130" spans="3:21" s="233" customFormat="1" ht="12.75" customHeight="1">
      <c r="C130" s="233" t="s">
        <v>474</v>
      </c>
      <c r="D130" s="233" t="s">
        <v>310</v>
      </c>
      <c r="J130" s="373">
        <v>889.9983102699999</v>
      </c>
      <c r="K130" s="373"/>
      <c r="L130" s="373">
        <v>-400.6710140240117</v>
      </c>
      <c r="M130" s="373"/>
      <c r="N130" s="373">
        <v>126.08837873209708</v>
      </c>
      <c r="O130" s="373"/>
      <c r="P130" s="373">
        <v>310.52586267191464</v>
      </c>
      <c r="Q130" s="373"/>
      <c r="R130" s="373">
        <v>5.526483099999998</v>
      </c>
      <c r="S130" s="373"/>
      <c r="T130" s="373">
        <v>931.46802075</v>
      </c>
      <c r="U130" s="373"/>
    </row>
    <row r="131" spans="4:21" s="219" customFormat="1" ht="12.75" customHeight="1">
      <c r="D131" s="219" t="s">
        <v>547</v>
      </c>
      <c r="E131" s="219" t="s">
        <v>81</v>
      </c>
      <c r="J131" s="220">
        <v>0</v>
      </c>
      <c r="K131" s="220"/>
      <c r="L131" s="220">
        <v>0</v>
      </c>
      <c r="M131" s="220"/>
      <c r="N131" s="220">
        <v>0</v>
      </c>
      <c r="O131" s="220"/>
      <c r="P131" s="220">
        <v>0</v>
      </c>
      <c r="Q131" s="220"/>
      <c r="R131" s="220">
        <v>0</v>
      </c>
      <c r="S131" s="220"/>
      <c r="T131" s="220">
        <v>0</v>
      </c>
      <c r="U131" s="220"/>
    </row>
    <row r="132" spans="4:21" s="219" customFormat="1" ht="12.75" customHeight="1">
      <c r="D132" s="219" t="s">
        <v>548</v>
      </c>
      <c r="E132" s="219" t="s">
        <v>533</v>
      </c>
      <c r="J132" s="220">
        <v>0</v>
      </c>
      <c r="K132" s="220"/>
      <c r="L132" s="220">
        <v>0</v>
      </c>
      <c r="M132" s="220"/>
      <c r="N132" s="220">
        <v>0</v>
      </c>
      <c r="O132" s="220"/>
      <c r="P132" s="220">
        <v>0</v>
      </c>
      <c r="Q132" s="220"/>
      <c r="R132" s="220">
        <v>0</v>
      </c>
      <c r="S132" s="220"/>
      <c r="T132" s="220">
        <v>0</v>
      </c>
      <c r="U132" s="220"/>
    </row>
    <row r="133" spans="4:21" s="219" customFormat="1" ht="12.75" customHeight="1">
      <c r="D133" s="219" t="s">
        <v>549</v>
      </c>
      <c r="E133" s="219" t="s">
        <v>153</v>
      </c>
      <c r="J133" s="220">
        <v>500.0718332099999</v>
      </c>
      <c r="K133" s="220"/>
      <c r="L133" s="220">
        <v>-266.0171855048466</v>
      </c>
      <c r="M133" s="220"/>
      <c r="N133" s="220">
        <v>78.77198656673914</v>
      </c>
      <c r="O133" s="220"/>
      <c r="P133" s="220">
        <v>208.48663305810763</v>
      </c>
      <c r="Q133" s="220"/>
      <c r="R133" s="220">
        <v>0</v>
      </c>
      <c r="S133" s="220"/>
      <c r="T133" s="220">
        <v>521.31326733</v>
      </c>
      <c r="U133" s="220"/>
    </row>
    <row r="134" spans="4:21" s="219" customFormat="1" ht="12.75" customHeight="1">
      <c r="D134" s="219" t="s">
        <v>550</v>
      </c>
      <c r="E134" s="219" t="s">
        <v>154</v>
      </c>
      <c r="J134" s="220">
        <v>389.92647706</v>
      </c>
      <c r="K134" s="220"/>
      <c r="L134" s="220">
        <v>-134.65382851916505</v>
      </c>
      <c r="M134" s="220"/>
      <c r="N134" s="220">
        <v>47.31639216535793</v>
      </c>
      <c r="O134" s="220"/>
      <c r="P134" s="220">
        <v>102.03922961380704</v>
      </c>
      <c r="Q134" s="220"/>
      <c r="R134" s="220">
        <v>5.526483099999998</v>
      </c>
      <c r="S134" s="220"/>
      <c r="T134" s="220">
        <v>410.15475342</v>
      </c>
      <c r="U134" s="220"/>
    </row>
    <row r="135" spans="3:21" s="233" customFormat="1" ht="12.75" customHeight="1">
      <c r="C135" s="233" t="s">
        <v>551</v>
      </c>
      <c r="D135" s="233" t="s">
        <v>227</v>
      </c>
      <c r="J135" s="373">
        <v>34984.152982679785</v>
      </c>
      <c r="K135" s="373"/>
      <c r="L135" s="373">
        <v>586.8235610964962</v>
      </c>
      <c r="M135" s="373"/>
      <c r="N135" s="373">
        <v>0</v>
      </c>
      <c r="O135" s="373"/>
      <c r="P135" s="373">
        <v>11.618920999999999</v>
      </c>
      <c r="Q135" s="373"/>
      <c r="R135" s="373">
        <v>51.941777444303455</v>
      </c>
      <c r="S135" s="373"/>
      <c r="T135" s="373">
        <v>35634.537242220584</v>
      </c>
      <c r="U135" s="373"/>
    </row>
    <row r="136" spans="4:21" s="219" customFormat="1" ht="12.75" customHeight="1">
      <c r="D136" s="219" t="s">
        <v>273</v>
      </c>
      <c r="E136" s="219" t="s">
        <v>21</v>
      </c>
      <c r="J136" s="220">
        <v>7860.162053784557</v>
      </c>
      <c r="K136" s="220"/>
      <c r="L136" s="220">
        <v>687.1877971928544</v>
      </c>
      <c r="M136" s="220"/>
      <c r="N136" s="220">
        <v>0</v>
      </c>
      <c r="O136" s="220"/>
      <c r="P136" s="220">
        <v>0</v>
      </c>
      <c r="Q136" s="220"/>
      <c r="R136" s="220">
        <v>41.47346104542659</v>
      </c>
      <c r="S136" s="220"/>
      <c r="T136" s="220">
        <v>8588.82331202284</v>
      </c>
      <c r="U136" s="220"/>
    </row>
    <row r="137" spans="5:21" s="219" customFormat="1" ht="12.75" customHeight="1">
      <c r="E137" s="219" t="s">
        <v>552</v>
      </c>
      <c r="F137" s="219" t="s">
        <v>533</v>
      </c>
      <c r="J137" s="220">
        <v>0</v>
      </c>
      <c r="K137" s="220"/>
      <c r="L137" s="220">
        <v>-41.43679221666787</v>
      </c>
      <c r="M137" s="220"/>
      <c r="N137" s="220">
        <v>0</v>
      </c>
      <c r="O137" s="220"/>
      <c r="P137" s="220">
        <v>0</v>
      </c>
      <c r="Q137" s="220"/>
      <c r="R137" s="220">
        <v>41.43679221666787</v>
      </c>
      <c r="S137" s="220"/>
      <c r="T137" s="220">
        <v>0</v>
      </c>
      <c r="U137" s="220"/>
    </row>
    <row r="138" spans="6:21" s="219" customFormat="1" ht="12.75" customHeight="1">
      <c r="F138" s="219" t="s">
        <v>553</v>
      </c>
      <c r="G138" s="219" t="s">
        <v>554</v>
      </c>
      <c r="J138" s="220">
        <v>0</v>
      </c>
      <c r="K138" s="220"/>
      <c r="L138" s="220">
        <v>-41.43679221666787</v>
      </c>
      <c r="M138" s="220"/>
      <c r="N138" s="220">
        <v>0</v>
      </c>
      <c r="O138" s="220"/>
      <c r="P138" s="220">
        <v>0</v>
      </c>
      <c r="Q138" s="220"/>
      <c r="R138" s="220">
        <v>41.43679221666787</v>
      </c>
      <c r="S138" s="220"/>
      <c r="T138" s="220">
        <v>0</v>
      </c>
      <c r="U138" s="220"/>
    </row>
    <row r="139" spans="6:21" s="219" customFormat="1" ht="12.75" customHeight="1">
      <c r="F139" s="219" t="s">
        <v>555</v>
      </c>
      <c r="G139" s="219" t="s">
        <v>556</v>
      </c>
      <c r="J139" s="220">
        <v>0</v>
      </c>
      <c r="K139" s="220"/>
      <c r="L139" s="220">
        <v>0</v>
      </c>
      <c r="M139" s="220"/>
      <c r="N139" s="220">
        <v>0</v>
      </c>
      <c r="O139" s="220"/>
      <c r="P139" s="220">
        <v>0</v>
      </c>
      <c r="Q139" s="220"/>
      <c r="R139" s="220">
        <v>0</v>
      </c>
      <c r="S139" s="220"/>
      <c r="T139" s="220">
        <v>0</v>
      </c>
      <c r="U139" s="220"/>
    </row>
    <row r="140" spans="5:21" s="219" customFormat="1" ht="12.75" customHeight="1">
      <c r="E140" s="219" t="s">
        <v>557</v>
      </c>
      <c r="F140" s="219" t="s">
        <v>154</v>
      </c>
      <c r="J140" s="220">
        <v>7860.162053784557</v>
      </c>
      <c r="K140" s="220"/>
      <c r="L140" s="220">
        <v>728.6245894095223</v>
      </c>
      <c r="M140" s="220"/>
      <c r="N140" s="220">
        <v>0</v>
      </c>
      <c r="O140" s="220"/>
      <c r="P140" s="220">
        <v>0</v>
      </c>
      <c r="Q140" s="220"/>
      <c r="R140" s="220">
        <v>0.036668828758720906</v>
      </c>
      <c r="S140" s="220"/>
      <c r="T140" s="220">
        <v>8588.82331202284</v>
      </c>
      <c r="U140" s="220"/>
    </row>
    <row r="141" spans="6:21" s="235" customFormat="1" ht="12.75" customHeight="1">
      <c r="F141" s="235" t="s">
        <v>558</v>
      </c>
      <c r="G141" s="235" t="s">
        <v>554</v>
      </c>
      <c r="I141" s="219"/>
      <c r="J141" s="220">
        <v>2131.812124017</v>
      </c>
      <c r="K141" s="220"/>
      <c r="L141" s="220">
        <v>-50.592715577</v>
      </c>
      <c r="M141" s="220"/>
      <c r="N141" s="220">
        <v>0</v>
      </c>
      <c r="O141" s="220"/>
      <c r="P141" s="220">
        <v>0</v>
      </c>
      <c r="Q141" s="220"/>
      <c r="R141" s="220">
        <v>-0.0006455410004164719</v>
      </c>
      <c r="S141" s="220"/>
      <c r="T141" s="220">
        <v>2081.2187628989996</v>
      </c>
      <c r="U141" s="236"/>
    </row>
    <row r="142" spans="7:21" s="235" customFormat="1" ht="12.75" customHeight="1">
      <c r="G142" s="235" t="s">
        <v>608</v>
      </c>
      <c r="H142" s="235" t="s">
        <v>65</v>
      </c>
      <c r="I142" s="219"/>
      <c r="J142" s="220">
        <v>546.942</v>
      </c>
      <c r="K142" s="220"/>
      <c r="L142" s="220">
        <v>-17.984</v>
      </c>
      <c r="M142" s="220"/>
      <c r="N142" s="220">
        <v>0</v>
      </c>
      <c r="O142" s="220"/>
      <c r="P142" s="220">
        <v>0</v>
      </c>
      <c r="Q142" s="220"/>
      <c r="R142" s="220">
        <v>-3.552713678800501E-14</v>
      </c>
      <c r="S142" s="220"/>
      <c r="T142" s="220">
        <v>528.958</v>
      </c>
      <c r="U142" s="236"/>
    </row>
    <row r="143" spans="7:21" s="235" customFormat="1" ht="12.75" customHeight="1">
      <c r="G143" s="235" t="s">
        <v>609</v>
      </c>
      <c r="H143" s="235" t="s">
        <v>66</v>
      </c>
      <c r="I143" s="219"/>
      <c r="J143" s="220">
        <v>1584.8701240169999</v>
      </c>
      <c r="K143" s="220"/>
      <c r="L143" s="220">
        <v>-32.608715577</v>
      </c>
      <c r="M143" s="220"/>
      <c r="N143" s="220">
        <v>0</v>
      </c>
      <c r="O143" s="220"/>
      <c r="P143" s="220">
        <v>0</v>
      </c>
      <c r="Q143" s="220"/>
      <c r="R143" s="220">
        <v>-0.0006455410003809448</v>
      </c>
      <c r="S143" s="220"/>
      <c r="T143" s="220">
        <v>1552.2607628989995</v>
      </c>
      <c r="U143" s="236"/>
    </row>
    <row r="144" spans="6:21" s="235" customFormat="1" ht="12.75" customHeight="1">
      <c r="F144" s="235" t="s">
        <v>559</v>
      </c>
      <c r="G144" s="235" t="s">
        <v>556</v>
      </c>
      <c r="I144" s="219"/>
      <c r="J144" s="220">
        <v>5728.349929767558</v>
      </c>
      <c r="K144" s="220"/>
      <c r="L144" s="220">
        <v>779.2173049865223</v>
      </c>
      <c r="M144" s="220"/>
      <c r="N144" s="220">
        <v>0</v>
      </c>
      <c r="O144" s="220"/>
      <c r="P144" s="220">
        <v>0</v>
      </c>
      <c r="Q144" s="220"/>
      <c r="R144" s="220">
        <v>0.03731436975913738</v>
      </c>
      <c r="S144" s="220"/>
      <c r="T144" s="220">
        <v>6507.60454912384</v>
      </c>
      <c r="U144" s="236"/>
    </row>
    <row r="145" spans="7:21" s="235" customFormat="1" ht="12.75" customHeight="1">
      <c r="G145" s="235" t="s">
        <v>560</v>
      </c>
      <c r="H145" s="235" t="s">
        <v>65</v>
      </c>
      <c r="I145" s="219"/>
      <c r="J145" s="220">
        <v>1006.2</v>
      </c>
      <c r="K145" s="220"/>
      <c r="L145" s="220">
        <v>21.700000000000074</v>
      </c>
      <c r="M145" s="220"/>
      <c r="N145" s="220">
        <v>0</v>
      </c>
      <c r="O145" s="220"/>
      <c r="P145" s="220">
        <v>0</v>
      </c>
      <c r="Q145" s="220"/>
      <c r="R145" s="220">
        <v>4.973799150320701E-14</v>
      </c>
      <c r="S145" s="220"/>
      <c r="T145" s="220">
        <v>1027.9</v>
      </c>
      <c r="U145" s="236"/>
    </row>
    <row r="146" spans="7:21" s="235" customFormat="1" ht="12.75" customHeight="1">
      <c r="G146" s="235" t="s">
        <v>561</v>
      </c>
      <c r="H146" s="235" t="s">
        <v>66</v>
      </c>
      <c r="I146" s="219"/>
      <c r="J146" s="220">
        <v>4722.149929767558</v>
      </c>
      <c r="K146" s="220"/>
      <c r="L146" s="220">
        <v>757.5173049865223</v>
      </c>
      <c r="M146" s="220"/>
      <c r="N146" s="220">
        <v>0</v>
      </c>
      <c r="O146" s="220"/>
      <c r="P146" s="220">
        <v>0</v>
      </c>
      <c r="Q146" s="220"/>
      <c r="R146" s="220">
        <v>0.03731436975908764</v>
      </c>
      <c r="S146" s="220"/>
      <c r="T146" s="220">
        <v>5479.70454912384</v>
      </c>
      <c r="U146" s="236"/>
    </row>
    <row r="147" spans="4:21" s="219" customFormat="1" ht="12.75" customHeight="1">
      <c r="D147" s="219" t="s">
        <v>274</v>
      </c>
      <c r="E147" s="219" t="s">
        <v>22</v>
      </c>
      <c r="J147" s="220">
        <v>26726.200184895228</v>
      </c>
      <c r="K147" s="220"/>
      <c r="L147" s="220">
        <v>45.965391892781895</v>
      </c>
      <c r="M147" s="220"/>
      <c r="N147" s="220">
        <v>0</v>
      </c>
      <c r="O147" s="220"/>
      <c r="P147" s="220">
        <v>10.7</v>
      </c>
      <c r="Q147" s="220"/>
      <c r="R147" s="220">
        <v>10.494609409736695</v>
      </c>
      <c r="S147" s="220"/>
      <c r="T147" s="220">
        <v>26793.360186197744</v>
      </c>
      <c r="U147" s="220"/>
    </row>
    <row r="148" spans="5:21" s="219" customFormat="1" ht="12.75" customHeight="1">
      <c r="E148" s="219" t="s">
        <v>562</v>
      </c>
      <c r="F148" s="219" t="s">
        <v>81</v>
      </c>
      <c r="J148" s="220">
        <v>0.32208529999999985</v>
      </c>
      <c r="K148" s="220"/>
      <c r="L148" s="220">
        <v>-0.281</v>
      </c>
      <c r="M148" s="220"/>
      <c r="N148" s="220">
        <v>0</v>
      </c>
      <c r="O148" s="220"/>
      <c r="P148" s="220">
        <v>0</v>
      </c>
      <c r="Q148" s="220"/>
      <c r="R148" s="220">
        <v>0.12</v>
      </c>
      <c r="S148" s="220"/>
      <c r="T148" s="220">
        <v>0.16108529999999985</v>
      </c>
      <c r="U148" s="220"/>
    </row>
    <row r="149" spans="6:21" s="219" customFormat="1" ht="12.75" customHeight="1">
      <c r="F149" s="219" t="s">
        <v>563</v>
      </c>
      <c r="G149" s="219" t="s">
        <v>610</v>
      </c>
      <c r="J149" s="220">
        <v>0</v>
      </c>
      <c r="K149" s="220"/>
      <c r="L149" s="220">
        <v>0</v>
      </c>
      <c r="M149" s="220"/>
      <c r="N149" s="220">
        <v>0</v>
      </c>
      <c r="O149" s="220"/>
      <c r="P149" s="220">
        <v>0</v>
      </c>
      <c r="Q149" s="220"/>
      <c r="R149" s="220">
        <v>0</v>
      </c>
      <c r="S149" s="220"/>
      <c r="T149" s="220">
        <v>0</v>
      </c>
      <c r="U149" s="220"/>
    </row>
    <row r="150" spans="6:21" s="219" customFormat="1" ht="12.75" customHeight="1">
      <c r="F150" s="219" t="s">
        <v>564</v>
      </c>
      <c r="G150" s="219" t="s">
        <v>611</v>
      </c>
      <c r="J150" s="220">
        <v>0.32208529999999985</v>
      </c>
      <c r="K150" s="220"/>
      <c r="L150" s="220">
        <v>-0.281</v>
      </c>
      <c r="M150" s="220"/>
      <c r="N150" s="220">
        <v>0</v>
      </c>
      <c r="O150" s="220"/>
      <c r="P150" s="220">
        <v>0</v>
      </c>
      <c r="Q150" s="220"/>
      <c r="R150" s="220">
        <v>0.12</v>
      </c>
      <c r="S150" s="220"/>
      <c r="T150" s="220">
        <v>0.16108529999999985</v>
      </c>
      <c r="U150" s="220"/>
    </row>
    <row r="151" spans="6:21" s="219" customFormat="1" ht="12.75" customHeight="1">
      <c r="F151" s="219" t="s">
        <v>612</v>
      </c>
      <c r="G151" s="219" t="s">
        <v>556</v>
      </c>
      <c r="J151" s="220">
        <v>0</v>
      </c>
      <c r="K151" s="220"/>
      <c r="L151" s="220">
        <v>0</v>
      </c>
      <c r="M151" s="220"/>
      <c r="N151" s="220">
        <v>0</v>
      </c>
      <c r="O151" s="220"/>
      <c r="P151" s="220">
        <v>0</v>
      </c>
      <c r="Q151" s="220"/>
      <c r="R151" s="220">
        <v>0</v>
      </c>
      <c r="S151" s="220"/>
      <c r="T151" s="220">
        <v>0</v>
      </c>
      <c r="U151" s="220"/>
    </row>
    <row r="152" spans="5:21" s="219" customFormat="1" ht="12.75" customHeight="1">
      <c r="E152" s="219" t="s">
        <v>613</v>
      </c>
      <c r="F152" s="219" t="s">
        <v>533</v>
      </c>
      <c r="J152" s="220">
        <v>1088.2757102133244</v>
      </c>
      <c r="K152" s="220"/>
      <c r="L152" s="220">
        <v>35.54317831571191</v>
      </c>
      <c r="M152" s="220"/>
      <c r="N152" s="220">
        <v>0</v>
      </c>
      <c r="O152" s="220"/>
      <c r="P152" s="220">
        <v>3.6</v>
      </c>
      <c r="Q152" s="220"/>
      <c r="R152" s="220">
        <v>-0.026669324066352917</v>
      </c>
      <c r="S152" s="220"/>
      <c r="T152" s="220">
        <v>1127.39221920497</v>
      </c>
      <c r="U152" s="220"/>
    </row>
    <row r="153" spans="6:21" s="219" customFormat="1" ht="12.75" customHeight="1">
      <c r="F153" s="219" t="s">
        <v>566</v>
      </c>
      <c r="G153" s="219" t="s">
        <v>554</v>
      </c>
      <c r="J153" s="220">
        <v>1088.2757102133244</v>
      </c>
      <c r="K153" s="220"/>
      <c r="L153" s="220">
        <v>35.54317831571191</v>
      </c>
      <c r="M153" s="220"/>
      <c r="N153" s="220">
        <v>0</v>
      </c>
      <c r="O153" s="220"/>
      <c r="P153" s="220">
        <v>3.6</v>
      </c>
      <c r="Q153" s="220"/>
      <c r="R153" s="220">
        <v>-0.026669324066352917</v>
      </c>
      <c r="S153" s="220"/>
      <c r="T153" s="220">
        <v>1127.39221920497</v>
      </c>
      <c r="U153" s="220"/>
    </row>
    <row r="154" spans="6:21" s="219" customFormat="1" ht="12.75" customHeight="1">
      <c r="F154" s="219" t="s">
        <v>567</v>
      </c>
      <c r="G154" s="219" t="s">
        <v>556</v>
      </c>
      <c r="J154" s="220">
        <v>0</v>
      </c>
      <c r="K154" s="220"/>
      <c r="L154" s="220">
        <v>0</v>
      </c>
      <c r="M154" s="220"/>
      <c r="N154" s="220">
        <v>0</v>
      </c>
      <c r="O154" s="220"/>
      <c r="P154" s="220">
        <v>0</v>
      </c>
      <c r="Q154" s="220"/>
      <c r="R154" s="220">
        <v>0</v>
      </c>
      <c r="S154" s="220"/>
      <c r="T154" s="220">
        <v>0</v>
      </c>
      <c r="U154" s="220"/>
    </row>
    <row r="155" spans="5:21" s="219" customFormat="1" ht="12.75" customHeight="1">
      <c r="E155" s="219" t="s">
        <v>568</v>
      </c>
      <c r="F155" s="219" t="s">
        <v>153</v>
      </c>
      <c r="J155" s="220">
        <v>6738.981670241713</v>
      </c>
      <c r="K155" s="220"/>
      <c r="L155" s="220">
        <v>-519.0979653818363</v>
      </c>
      <c r="M155" s="220"/>
      <c r="N155" s="220">
        <v>0</v>
      </c>
      <c r="O155" s="220"/>
      <c r="P155" s="220">
        <v>0</v>
      </c>
      <c r="Q155" s="220"/>
      <c r="R155" s="220">
        <v>-0.04691481598433711</v>
      </c>
      <c r="S155" s="220"/>
      <c r="T155" s="220">
        <v>6219.8367900438925</v>
      </c>
      <c r="U155" s="220"/>
    </row>
    <row r="156" spans="6:21" s="219" customFormat="1" ht="12.75" customHeight="1">
      <c r="F156" s="219" t="s">
        <v>569</v>
      </c>
      <c r="G156" s="219" t="s">
        <v>554</v>
      </c>
      <c r="J156" s="220">
        <v>6291.783251331713</v>
      </c>
      <c r="K156" s="220"/>
      <c r="L156" s="220">
        <v>-1824.090750951836</v>
      </c>
      <c r="M156" s="220"/>
      <c r="N156" s="220">
        <v>0</v>
      </c>
      <c r="O156" s="220"/>
      <c r="P156" s="220">
        <v>0</v>
      </c>
      <c r="Q156" s="220"/>
      <c r="R156" s="220">
        <v>-0.04691481598433711</v>
      </c>
      <c r="S156" s="220"/>
      <c r="T156" s="220">
        <v>4467.645585563892</v>
      </c>
      <c r="U156" s="220"/>
    </row>
    <row r="157" spans="6:21" s="219" customFormat="1" ht="12.75" customHeight="1">
      <c r="F157" s="219" t="s">
        <v>570</v>
      </c>
      <c r="G157" s="219" t="s">
        <v>556</v>
      </c>
      <c r="J157" s="220">
        <v>447.19841891</v>
      </c>
      <c r="K157" s="220"/>
      <c r="L157" s="220">
        <v>1304.9927855699998</v>
      </c>
      <c r="M157" s="220"/>
      <c r="N157" s="220">
        <v>0</v>
      </c>
      <c r="O157" s="220"/>
      <c r="P157" s="220">
        <v>0</v>
      </c>
      <c r="Q157" s="220"/>
      <c r="R157" s="220">
        <v>0</v>
      </c>
      <c r="S157" s="220"/>
      <c r="T157" s="220">
        <v>1752.19120448</v>
      </c>
      <c r="U157" s="220"/>
    </row>
    <row r="158" spans="5:21" s="219" customFormat="1" ht="12.75" customHeight="1">
      <c r="E158" s="219" t="s">
        <v>571</v>
      </c>
      <c r="F158" s="219" t="s">
        <v>154</v>
      </c>
      <c r="J158" s="220">
        <v>18898.62071914019</v>
      </c>
      <c r="K158" s="220"/>
      <c r="L158" s="220">
        <v>529.8011789589062</v>
      </c>
      <c r="M158" s="220"/>
      <c r="N158" s="220">
        <v>0</v>
      </c>
      <c r="O158" s="220"/>
      <c r="P158" s="220">
        <v>7.1</v>
      </c>
      <c r="Q158" s="220"/>
      <c r="R158" s="220">
        <v>10.448193549787385</v>
      </c>
      <c r="S158" s="220"/>
      <c r="T158" s="220">
        <v>19445.970091648884</v>
      </c>
      <c r="U158" s="220"/>
    </row>
    <row r="159" spans="6:21" s="219" customFormat="1" ht="12.75" customHeight="1">
      <c r="F159" s="219" t="s">
        <v>572</v>
      </c>
      <c r="G159" s="219" t="s">
        <v>554</v>
      </c>
      <c r="J159" s="220">
        <v>17696.67198984019</v>
      </c>
      <c r="K159" s="220"/>
      <c r="L159" s="220">
        <v>1049.9691268289064</v>
      </c>
      <c r="M159" s="220"/>
      <c r="N159" s="220">
        <v>0</v>
      </c>
      <c r="O159" s="220"/>
      <c r="P159" s="220">
        <v>7.1</v>
      </c>
      <c r="Q159" s="220"/>
      <c r="R159" s="220">
        <v>10.448193549787499</v>
      </c>
      <c r="S159" s="220"/>
      <c r="T159" s="220">
        <v>18764.189310218884</v>
      </c>
      <c r="U159" s="220"/>
    </row>
    <row r="160" spans="7:21" s="219" customFormat="1" ht="12.75" customHeight="1">
      <c r="G160" s="219" t="s">
        <v>614</v>
      </c>
      <c r="H160" s="219" t="s">
        <v>65</v>
      </c>
      <c r="J160" s="220">
        <v>1986.43826522789</v>
      </c>
      <c r="K160" s="220"/>
      <c r="L160" s="220">
        <v>-150.527258</v>
      </c>
      <c r="M160" s="220"/>
      <c r="N160" s="220">
        <v>0</v>
      </c>
      <c r="O160" s="220"/>
      <c r="P160" s="220">
        <v>0.1</v>
      </c>
      <c r="Q160" s="220"/>
      <c r="R160" s="220">
        <v>0.03812399101985306</v>
      </c>
      <c r="S160" s="220"/>
      <c r="T160" s="220">
        <v>1836.04913121891</v>
      </c>
      <c r="U160" s="220"/>
    </row>
    <row r="161" spans="7:21" s="219" customFormat="1" ht="12.75" customHeight="1">
      <c r="G161" s="219" t="s">
        <v>615</v>
      </c>
      <c r="H161" s="219" t="s">
        <v>66</v>
      </c>
      <c r="J161" s="220">
        <v>15710.233724612299</v>
      </c>
      <c r="K161" s="220"/>
      <c r="L161" s="220">
        <v>1200.4963848289065</v>
      </c>
      <c r="M161" s="220"/>
      <c r="N161" s="220">
        <v>0</v>
      </c>
      <c r="O161" s="220"/>
      <c r="P161" s="220">
        <v>7</v>
      </c>
      <c r="Q161" s="220"/>
      <c r="R161" s="220">
        <v>10.410069558767646</v>
      </c>
      <c r="S161" s="220"/>
      <c r="T161" s="220">
        <v>16928.140178999973</v>
      </c>
      <c r="U161" s="220"/>
    </row>
    <row r="162" spans="6:21" s="219" customFormat="1" ht="12.75" customHeight="1">
      <c r="F162" s="219" t="s">
        <v>573</v>
      </c>
      <c r="G162" s="219" t="s">
        <v>556</v>
      </c>
      <c r="J162" s="220">
        <v>1201.9487293000002</v>
      </c>
      <c r="K162" s="220"/>
      <c r="L162" s="220">
        <v>-520.1679478700001</v>
      </c>
      <c r="M162" s="220"/>
      <c r="N162" s="220">
        <v>0</v>
      </c>
      <c r="O162" s="220"/>
      <c r="P162" s="220">
        <v>0</v>
      </c>
      <c r="Q162" s="220"/>
      <c r="R162" s="220">
        <v>-1.1368683772161603E-13</v>
      </c>
      <c r="S162" s="220"/>
      <c r="T162" s="220">
        <v>681.7807814299999</v>
      </c>
      <c r="U162" s="220"/>
    </row>
    <row r="163" spans="7:21" s="219" customFormat="1" ht="12.75" customHeight="1">
      <c r="G163" s="219" t="s">
        <v>616</v>
      </c>
      <c r="H163" s="219" t="s">
        <v>65</v>
      </c>
      <c r="J163" s="220">
        <v>0</v>
      </c>
      <c r="K163" s="220"/>
      <c r="L163" s="220">
        <v>0</v>
      </c>
      <c r="M163" s="220"/>
      <c r="N163" s="220">
        <v>0</v>
      </c>
      <c r="O163" s="220"/>
      <c r="P163" s="220">
        <v>0</v>
      </c>
      <c r="Q163" s="220"/>
      <c r="R163" s="220">
        <v>0</v>
      </c>
      <c r="S163" s="220"/>
      <c r="T163" s="220">
        <v>0</v>
      </c>
      <c r="U163" s="220"/>
    </row>
    <row r="164" spans="7:21" s="219" customFormat="1" ht="12.75" customHeight="1">
      <c r="G164" s="219" t="s">
        <v>617</v>
      </c>
      <c r="H164" s="219" t="s">
        <v>66</v>
      </c>
      <c r="J164" s="220">
        <v>1201.9487293000002</v>
      </c>
      <c r="K164" s="220"/>
      <c r="L164" s="220">
        <v>-520.1679478700001</v>
      </c>
      <c r="M164" s="220"/>
      <c r="N164" s="220">
        <v>0</v>
      </c>
      <c r="O164" s="220"/>
      <c r="P164" s="220">
        <v>0</v>
      </c>
      <c r="Q164" s="220"/>
      <c r="R164" s="220">
        <v>-1.1368683772161603E-13</v>
      </c>
      <c r="S164" s="220"/>
      <c r="T164" s="220">
        <v>681.7807814299999</v>
      </c>
      <c r="U164" s="220"/>
    </row>
    <row r="165" spans="4:21" s="219" customFormat="1" ht="12.75" customHeight="1">
      <c r="D165" s="219" t="s">
        <v>275</v>
      </c>
      <c r="E165" s="219" t="s">
        <v>23</v>
      </c>
      <c r="J165" s="220">
        <v>392.590744</v>
      </c>
      <c r="K165" s="220"/>
      <c r="L165" s="220">
        <v>-154.62962798914015</v>
      </c>
      <c r="M165" s="220"/>
      <c r="N165" s="220">
        <v>0</v>
      </c>
      <c r="O165" s="220"/>
      <c r="P165" s="220">
        <v>0.9189209999999992</v>
      </c>
      <c r="Q165" s="220"/>
      <c r="R165" s="220">
        <v>-0.02629301085983471</v>
      </c>
      <c r="S165" s="220"/>
      <c r="T165" s="220">
        <v>238.853744</v>
      </c>
      <c r="U165" s="220"/>
    </row>
    <row r="166" spans="5:21" s="219" customFormat="1" ht="12.75" customHeight="1">
      <c r="E166" s="219" t="s">
        <v>574</v>
      </c>
      <c r="F166" s="219" t="s">
        <v>81</v>
      </c>
      <c r="J166" s="220">
        <v>161.590744</v>
      </c>
      <c r="K166" s="220"/>
      <c r="L166" s="220">
        <v>-8.455921000000002</v>
      </c>
      <c r="M166" s="220"/>
      <c r="N166" s="220">
        <v>0</v>
      </c>
      <c r="O166" s="220"/>
      <c r="P166" s="220">
        <v>0.9189209999999992</v>
      </c>
      <c r="Q166" s="220"/>
      <c r="R166" s="220">
        <v>-3.552713678800501E-15</v>
      </c>
      <c r="S166" s="220"/>
      <c r="T166" s="220">
        <v>154.053744</v>
      </c>
      <c r="U166" s="220"/>
    </row>
    <row r="167" spans="5:21" s="219" customFormat="1" ht="12.75" customHeight="1">
      <c r="E167" s="219" t="s">
        <v>575</v>
      </c>
      <c r="F167" s="219" t="s">
        <v>153</v>
      </c>
      <c r="J167" s="220">
        <v>231</v>
      </c>
      <c r="K167" s="220"/>
      <c r="L167" s="220">
        <v>-146.17370698914016</v>
      </c>
      <c r="M167" s="220"/>
      <c r="N167" s="220">
        <v>0</v>
      </c>
      <c r="O167" s="220"/>
      <c r="P167" s="220">
        <v>0</v>
      </c>
      <c r="Q167" s="220"/>
      <c r="R167" s="220">
        <v>-0.026293010859831156</v>
      </c>
      <c r="S167" s="220"/>
      <c r="T167" s="220">
        <v>84.8</v>
      </c>
      <c r="U167" s="220"/>
    </row>
    <row r="168" spans="4:21" s="219" customFormat="1" ht="12.75" customHeight="1">
      <c r="D168" s="219" t="s">
        <v>618</v>
      </c>
      <c r="E168" s="219" t="s">
        <v>25</v>
      </c>
      <c r="J168" s="220">
        <v>5.2</v>
      </c>
      <c r="K168" s="220"/>
      <c r="L168" s="220">
        <v>8.3</v>
      </c>
      <c r="M168" s="220"/>
      <c r="N168" s="220">
        <v>0</v>
      </c>
      <c r="O168" s="220"/>
      <c r="P168" s="220">
        <v>0</v>
      </c>
      <c r="Q168" s="220"/>
      <c r="R168" s="220">
        <v>0</v>
      </c>
      <c r="S168" s="220"/>
      <c r="T168" s="220">
        <v>13.5</v>
      </c>
      <c r="U168" s="220"/>
    </row>
    <row r="169" spans="5:21" s="219" customFormat="1" ht="12.75" customHeight="1">
      <c r="E169" s="219" t="s">
        <v>277</v>
      </c>
      <c r="F169" s="219" t="s">
        <v>81</v>
      </c>
      <c r="J169" s="220">
        <v>5.2</v>
      </c>
      <c r="K169" s="220"/>
      <c r="L169" s="220">
        <v>8.3</v>
      </c>
      <c r="M169" s="220"/>
      <c r="N169" s="220">
        <v>0</v>
      </c>
      <c r="O169" s="220"/>
      <c r="P169" s="220">
        <v>0</v>
      </c>
      <c r="Q169" s="220"/>
      <c r="R169" s="220">
        <v>0</v>
      </c>
      <c r="S169" s="220"/>
      <c r="T169" s="220">
        <v>13.5</v>
      </c>
      <c r="U169" s="220"/>
    </row>
    <row r="170" spans="6:21" s="219" customFormat="1" ht="12.75" customHeight="1">
      <c r="F170" s="219" t="s">
        <v>580</v>
      </c>
      <c r="G170" s="219" t="s">
        <v>554</v>
      </c>
      <c r="J170" s="220">
        <v>0</v>
      </c>
      <c r="K170" s="220"/>
      <c r="L170" s="220">
        <v>0</v>
      </c>
      <c r="M170" s="220"/>
      <c r="N170" s="220">
        <v>0</v>
      </c>
      <c r="O170" s="220"/>
      <c r="P170" s="220">
        <v>0</v>
      </c>
      <c r="Q170" s="220"/>
      <c r="R170" s="220">
        <v>0</v>
      </c>
      <c r="S170" s="220"/>
      <c r="T170" s="220">
        <v>0</v>
      </c>
      <c r="U170" s="220"/>
    </row>
    <row r="171" spans="6:21" s="219" customFormat="1" ht="12.75" customHeight="1">
      <c r="F171" s="219" t="s">
        <v>581</v>
      </c>
      <c r="G171" s="219" t="s">
        <v>556</v>
      </c>
      <c r="J171" s="220">
        <v>5.2</v>
      </c>
      <c r="K171" s="220"/>
      <c r="L171" s="220">
        <v>8.3</v>
      </c>
      <c r="M171" s="220"/>
      <c r="N171" s="220">
        <v>0</v>
      </c>
      <c r="O171" s="220"/>
      <c r="P171" s="220">
        <v>0</v>
      </c>
      <c r="Q171" s="220"/>
      <c r="R171" s="220">
        <v>0</v>
      </c>
      <c r="S171" s="220"/>
      <c r="T171" s="220">
        <v>13.5</v>
      </c>
      <c r="U171" s="220"/>
    </row>
    <row r="172" spans="5:21" s="219" customFormat="1" ht="12.75" customHeight="1">
      <c r="E172" s="219" t="s">
        <v>278</v>
      </c>
      <c r="F172" s="219" t="s">
        <v>533</v>
      </c>
      <c r="J172" s="220">
        <v>0</v>
      </c>
      <c r="K172" s="220"/>
      <c r="L172" s="220">
        <v>0</v>
      </c>
      <c r="M172" s="220"/>
      <c r="N172" s="220">
        <v>0</v>
      </c>
      <c r="O172" s="220"/>
      <c r="P172" s="220">
        <v>0</v>
      </c>
      <c r="Q172" s="220"/>
      <c r="R172" s="220">
        <v>0</v>
      </c>
      <c r="S172" s="220"/>
      <c r="T172" s="220">
        <v>0</v>
      </c>
      <c r="U172" s="220"/>
    </row>
    <row r="173" spans="6:21" s="219" customFormat="1" ht="12.75" customHeight="1">
      <c r="F173" s="219" t="s">
        <v>582</v>
      </c>
      <c r="G173" s="219" t="s">
        <v>554</v>
      </c>
      <c r="J173" s="220">
        <v>0</v>
      </c>
      <c r="K173" s="220"/>
      <c r="L173" s="220">
        <v>0</v>
      </c>
      <c r="M173" s="220"/>
      <c r="N173" s="220">
        <v>0</v>
      </c>
      <c r="O173" s="220"/>
      <c r="P173" s="220">
        <v>0</v>
      </c>
      <c r="Q173" s="220"/>
      <c r="R173" s="220">
        <v>0</v>
      </c>
      <c r="S173" s="220"/>
      <c r="T173" s="220">
        <v>0</v>
      </c>
      <c r="U173" s="220"/>
    </row>
    <row r="174" spans="6:21" s="219" customFormat="1" ht="12.75" customHeight="1">
      <c r="F174" s="219" t="s">
        <v>583</v>
      </c>
      <c r="G174" s="219" t="s">
        <v>556</v>
      </c>
      <c r="J174" s="220">
        <v>0</v>
      </c>
      <c r="K174" s="220"/>
      <c r="L174" s="220">
        <v>0</v>
      </c>
      <c r="M174" s="220"/>
      <c r="N174" s="220">
        <v>0</v>
      </c>
      <c r="O174" s="220"/>
      <c r="P174" s="220">
        <v>0</v>
      </c>
      <c r="Q174" s="220"/>
      <c r="R174" s="220">
        <v>0</v>
      </c>
      <c r="S174" s="220"/>
      <c r="T174" s="220">
        <v>0</v>
      </c>
      <c r="U174" s="220"/>
    </row>
    <row r="175" spans="5:21" s="219" customFormat="1" ht="12.75" customHeight="1">
      <c r="E175" s="219" t="s">
        <v>584</v>
      </c>
      <c r="F175" s="219" t="s">
        <v>153</v>
      </c>
      <c r="J175" s="220">
        <v>0</v>
      </c>
      <c r="K175" s="220"/>
      <c r="L175" s="220">
        <v>0</v>
      </c>
      <c r="M175" s="220"/>
      <c r="N175" s="220">
        <v>0</v>
      </c>
      <c r="O175" s="220"/>
      <c r="P175" s="220">
        <v>0</v>
      </c>
      <c r="Q175" s="220"/>
      <c r="R175" s="220">
        <v>0</v>
      </c>
      <c r="S175" s="220"/>
      <c r="T175" s="220">
        <v>0</v>
      </c>
      <c r="U175" s="220"/>
    </row>
    <row r="176" spans="6:21" s="219" customFormat="1" ht="12.75" customHeight="1">
      <c r="F176" s="219" t="s">
        <v>585</v>
      </c>
      <c r="G176" s="219" t="s">
        <v>554</v>
      </c>
      <c r="J176" s="220">
        <v>0</v>
      </c>
      <c r="K176" s="220"/>
      <c r="L176" s="220">
        <v>0</v>
      </c>
      <c r="M176" s="220"/>
      <c r="N176" s="220">
        <v>0</v>
      </c>
      <c r="O176" s="220"/>
      <c r="P176" s="220">
        <v>0</v>
      </c>
      <c r="Q176" s="220"/>
      <c r="R176" s="220">
        <v>0</v>
      </c>
      <c r="S176" s="220"/>
      <c r="T176" s="220">
        <v>0</v>
      </c>
      <c r="U176" s="220"/>
    </row>
    <row r="177" spans="6:21" s="219" customFormat="1" ht="12.75" customHeight="1">
      <c r="F177" s="219" t="s">
        <v>586</v>
      </c>
      <c r="G177" s="219" t="s">
        <v>556</v>
      </c>
      <c r="J177" s="220">
        <v>0</v>
      </c>
      <c r="K177" s="220"/>
      <c r="L177" s="220">
        <v>0</v>
      </c>
      <c r="M177" s="220"/>
      <c r="N177" s="220">
        <v>0</v>
      </c>
      <c r="O177" s="220"/>
      <c r="P177" s="220">
        <v>0</v>
      </c>
      <c r="Q177" s="220"/>
      <c r="R177" s="220">
        <v>0</v>
      </c>
      <c r="S177" s="220"/>
      <c r="T177" s="220">
        <v>0</v>
      </c>
      <c r="U177" s="220"/>
    </row>
    <row r="178" spans="5:21" s="219" customFormat="1" ht="12.75" customHeight="1">
      <c r="E178" s="219" t="s">
        <v>587</v>
      </c>
      <c r="F178" s="219" t="s">
        <v>154</v>
      </c>
      <c r="J178" s="220">
        <v>0</v>
      </c>
      <c r="K178" s="220"/>
      <c r="L178" s="220">
        <v>0</v>
      </c>
      <c r="M178" s="220"/>
      <c r="N178" s="220">
        <v>0</v>
      </c>
      <c r="O178" s="220"/>
      <c r="P178" s="220">
        <v>0</v>
      </c>
      <c r="Q178" s="220"/>
      <c r="R178" s="220">
        <v>0</v>
      </c>
      <c r="S178" s="220"/>
      <c r="T178" s="220">
        <v>0</v>
      </c>
      <c r="U178" s="220"/>
    </row>
    <row r="179" spans="6:21" s="219" customFormat="1" ht="12.75" customHeight="1">
      <c r="F179" s="219" t="s">
        <v>588</v>
      </c>
      <c r="G179" s="219" t="s">
        <v>554</v>
      </c>
      <c r="J179" s="220">
        <v>0</v>
      </c>
      <c r="K179" s="220"/>
      <c r="L179" s="220">
        <v>0</v>
      </c>
      <c r="M179" s="220"/>
      <c r="N179" s="220">
        <v>0</v>
      </c>
      <c r="O179" s="220"/>
      <c r="P179" s="220">
        <v>0</v>
      </c>
      <c r="Q179" s="220"/>
      <c r="R179" s="220">
        <v>0</v>
      </c>
      <c r="S179" s="220"/>
      <c r="T179" s="220">
        <v>0</v>
      </c>
      <c r="U179" s="220"/>
    </row>
    <row r="180" spans="6:21" s="219" customFormat="1" ht="12.75" customHeight="1">
      <c r="F180" s="219" t="s">
        <v>589</v>
      </c>
      <c r="G180" s="219" t="s">
        <v>556</v>
      </c>
      <c r="J180" s="220">
        <v>0</v>
      </c>
      <c r="K180" s="220"/>
      <c r="L180" s="220">
        <v>0</v>
      </c>
      <c r="M180" s="220"/>
      <c r="N180" s="220">
        <v>0</v>
      </c>
      <c r="O180" s="220"/>
      <c r="P180" s="220">
        <v>0</v>
      </c>
      <c r="Q180" s="220"/>
      <c r="R180" s="220">
        <v>0</v>
      </c>
      <c r="S180" s="220"/>
      <c r="T180" s="220">
        <v>0</v>
      </c>
      <c r="U180" s="220"/>
    </row>
    <row r="181" spans="4:20" s="213" customFormat="1" ht="12.75" customHeight="1">
      <c r="D181" s="220" t="s">
        <v>279</v>
      </c>
      <c r="E181" s="220" t="s">
        <v>643</v>
      </c>
      <c r="J181" s="220">
        <v>0</v>
      </c>
      <c r="K181" s="220"/>
      <c r="L181" s="220">
        <v>0</v>
      </c>
      <c r="M181" s="220"/>
      <c r="N181" s="220">
        <v>0</v>
      </c>
      <c r="O181" s="220"/>
      <c r="P181" s="220">
        <v>0</v>
      </c>
      <c r="Q181" s="220"/>
      <c r="R181" s="220">
        <v>0</v>
      </c>
      <c r="S181" s="220"/>
      <c r="T181" s="220">
        <v>0</v>
      </c>
    </row>
    <row r="182" spans="2:20" s="213" customFormat="1" ht="12.75" customHeight="1">
      <c r="B182" s="237"/>
      <c r="C182" s="237"/>
      <c r="D182" s="237"/>
      <c r="E182" s="237"/>
      <c r="F182" s="237"/>
      <c r="G182" s="237"/>
      <c r="H182" s="237"/>
      <c r="I182" s="237"/>
      <c r="J182" s="238"/>
      <c r="K182" s="238"/>
      <c r="L182" s="237"/>
      <c r="M182" s="237"/>
      <c r="N182" s="237"/>
      <c r="O182" s="237"/>
      <c r="P182" s="237"/>
      <c r="Q182" s="237"/>
      <c r="R182" s="237"/>
      <c r="S182" s="237"/>
      <c r="T182" s="238"/>
    </row>
    <row r="183" spans="10:20" s="213" customFormat="1" ht="12.75" customHeight="1">
      <c r="J183" s="220"/>
      <c r="K183" s="220"/>
      <c r="T183" s="220"/>
    </row>
    <row r="184" spans="2:17" ht="12.75" customHeight="1">
      <c r="B184" s="360" t="s">
        <v>516</v>
      </c>
      <c r="C184" s="196" t="s">
        <v>599</v>
      </c>
      <c r="D184" s="196"/>
      <c r="E184" s="196"/>
      <c r="F184" s="196"/>
      <c r="G184" s="196"/>
      <c r="H184" s="196"/>
      <c r="I184" s="196"/>
      <c r="L184" s="197"/>
      <c r="M184" s="197"/>
      <c r="N184" s="201"/>
      <c r="O184" s="201"/>
      <c r="P184" s="201"/>
      <c r="Q184" s="201"/>
    </row>
    <row r="185" spans="3:17" ht="12.75" customHeight="1">
      <c r="C185" s="196" t="s">
        <v>767</v>
      </c>
      <c r="D185" s="196"/>
      <c r="E185" s="196"/>
      <c r="F185" s="196"/>
      <c r="G185" s="196"/>
      <c r="H185" s="239"/>
      <c r="I185" s="239"/>
      <c r="L185" s="240"/>
      <c r="M185" s="240"/>
      <c r="N185" s="241"/>
      <c r="O185" s="241"/>
      <c r="P185" s="201"/>
      <c r="Q185" s="201"/>
    </row>
    <row r="186" spans="2:17" ht="12.75" customHeight="1">
      <c r="B186" s="196"/>
      <c r="H186" s="196"/>
      <c r="I186" s="196"/>
      <c r="L186" s="197"/>
      <c r="M186" s="197"/>
      <c r="N186" s="201"/>
      <c r="O186" s="201"/>
      <c r="P186" s="201"/>
      <c r="Q186" s="201"/>
    </row>
    <row r="187" spans="2:20" s="200" customFormat="1" ht="12.75">
      <c r="B187" s="199"/>
      <c r="C187" s="199"/>
      <c r="D187" s="199"/>
      <c r="E187" s="199"/>
      <c r="F187" s="199"/>
      <c r="J187" s="197"/>
      <c r="K187" s="197"/>
      <c r="L187" s="197"/>
      <c r="M187" s="197"/>
      <c r="N187" s="197"/>
      <c r="O187" s="197"/>
      <c r="P187" s="197"/>
      <c r="Q187" s="197"/>
      <c r="R187" s="201"/>
      <c r="S187" s="201"/>
      <c r="T187" s="201"/>
    </row>
  </sheetData>
  <printOptions/>
  <pageMargins left="0.3937007874015748" right="0.3937007874015748" top="0.3937007874015748" bottom="0.3937007874015748" header="0" footer="0"/>
  <pageSetup fitToHeight="1" fitToWidth="1" horizontalDpi="600" verticalDpi="600" orientation="portrait" scale="63" r:id="rId1"/>
  <rowBreaks count="1" manualBreakCount="1">
    <brk id="102" min="1" max="21" man="1"/>
  </rowBreaks>
</worksheet>
</file>

<file path=xl/worksheets/sheet17.xml><?xml version="1.0" encoding="utf-8"?>
<worksheet xmlns="http://schemas.openxmlformats.org/spreadsheetml/2006/main" xmlns:r="http://schemas.openxmlformats.org/officeDocument/2006/relationships">
  <sheetPr>
    <pageSetUpPr fitToPage="1"/>
  </sheetPr>
  <dimension ref="B1:U187"/>
  <sheetViews>
    <sheetView zoomScale="75" zoomScaleNormal="75" workbookViewId="0" topLeftCell="A1">
      <selection activeCell="A1" sqref="A1"/>
    </sheetView>
  </sheetViews>
  <sheetFormatPr defaultColWidth="11.421875" defaultRowHeight="12.75"/>
  <cols>
    <col min="1" max="3" width="2.7109375" style="198" customWidth="1"/>
    <col min="4" max="4" width="4.7109375" style="198" customWidth="1"/>
    <col min="5" max="5" width="6.7109375" style="198" customWidth="1"/>
    <col min="6" max="6" width="7.7109375" style="198" customWidth="1"/>
    <col min="7" max="7" width="10.7109375" style="198" customWidth="1"/>
    <col min="8" max="8" width="11.00390625" style="198" customWidth="1"/>
    <col min="9" max="9" width="14.7109375" style="198" customWidth="1"/>
    <col min="10" max="10" width="10.7109375" style="220" customWidth="1"/>
    <col min="11" max="11" width="2.57421875" style="220" customWidth="1"/>
    <col min="12" max="12" width="10.7109375" style="213" customWidth="1"/>
    <col min="13" max="13" width="2.00390625" style="213" customWidth="1"/>
    <col min="14" max="14" width="10.7109375" style="213" customWidth="1"/>
    <col min="15" max="15" width="2.140625" style="213" customWidth="1"/>
    <col min="16" max="16" width="10.7109375" style="213" customWidth="1"/>
    <col min="17" max="17" width="1.8515625" style="213" customWidth="1"/>
    <col min="18" max="18" width="10.7109375" style="213" customWidth="1"/>
    <col min="19" max="19" width="2.140625" style="213" customWidth="1"/>
    <col min="20" max="20" width="10.7109375" style="220" customWidth="1"/>
    <col min="21" max="21" width="10.7109375" style="213" customWidth="1"/>
    <col min="22" max="16384" width="11.421875" style="198" customWidth="1"/>
  </cols>
  <sheetData>
    <row r="1" ht="12.75">
      <c r="B1" s="156" t="s">
        <v>681</v>
      </c>
    </row>
    <row r="2" spans="2:21" s="211" customFormat="1" ht="12.75" customHeight="1">
      <c r="B2" s="204" t="s">
        <v>690</v>
      </c>
      <c r="C2" s="205"/>
      <c r="D2" s="205"/>
      <c r="E2" s="205"/>
      <c r="F2" s="205"/>
      <c r="G2" s="205"/>
      <c r="H2" s="205"/>
      <c r="I2" s="205"/>
      <c r="J2" s="206"/>
      <c r="K2" s="206"/>
      <c r="L2" s="207"/>
      <c r="M2" s="207"/>
      <c r="N2" s="208"/>
      <c r="O2" s="208"/>
      <c r="P2" s="208"/>
      <c r="Q2" s="208"/>
      <c r="R2" s="208"/>
      <c r="S2" s="208"/>
      <c r="T2" s="209"/>
      <c r="U2" s="210"/>
    </row>
    <row r="3" spans="2:20" ht="12" customHeight="1">
      <c r="B3" s="211" t="s">
        <v>0</v>
      </c>
      <c r="C3" s="212"/>
      <c r="D3" s="205"/>
      <c r="E3" s="205"/>
      <c r="F3" s="205"/>
      <c r="G3" s="205"/>
      <c r="H3" s="205"/>
      <c r="I3" s="205"/>
      <c r="J3" s="209"/>
      <c r="K3" s="209"/>
      <c r="T3" s="209"/>
    </row>
    <row r="4" spans="2:20" s="211" customFormat="1" ht="12.75" customHeight="1">
      <c r="B4" s="204"/>
      <c r="J4" s="206"/>
      <c r="K4" s="206"/>
      <c r="L4" s="206"/>
      <c r="M4" s="206"/>
      <c r="N4" s="206"/>
      <c r="O4" s="206"/>
      <c r="P4" s="206"/>
      <c r="Q4" s="206"/>
      <c r="R4" s="206"/>
      <c r="S4" s="206"/>
      <c r="T4" s="206"/>
    </row>
    <row r="5" spans="2:20" s="211" customFormat="1" ht="10.5" customHeight="1">
      <c r="B5" s="214"/>
      <c r="C5" s="214"/>
      <c r="D5" s="214"/>
      <c r="E5" s="214"/>
      <c r="F5" s="214"/>
      <c r="G5" s="214"/>
      <c r="H5" s="215"/>
      <c r="I5" s="215"/>
      <c r="J5" s="215"/>
      <c r="K5" s="215"/>
      <c r="L5" s="215" t="s">
        <v>619</v>
      </c>
      <c r="M5" s="215"/>
      <c r="N5" s="215"/>
      <c r="O5" s="215"/>
      <c r="P5" s="215"/>
      <c r="Q5" s="215"/>
      <c r="R5" s="215"/>
      <c r="S5" s="215"/>
      <c r="T5" s="216"/>
    </row>
    <row r="6" spans="8:21" ht="10.5" customHeight="1">
      <c r="H6" s="205"/>
      <c r="I6" s="205"/>
      <c r="J6" s="208"/>
      <c r="K6" s="208"/>
      <c r="L6" s="217" t="s">
        <v>639</v>
      </c>
      <c r="M6" s="217"/>
      <c r="N6" s="217"/>
      <c r="O6" s="217"/>
      <c r="P6" s="217"/>
      <c r="Q6" s="217"/>
      <c r="R6" s="217"/>
      <c r="S6" s="218"/>
      <c r="T6" s="209"/>
      <c r="U6" s="198"/>
    </row>
    <row r="7" spans="2:21" ht="10.5" customHeight="1">
      <c r="B7" s="210" t="s">
        <v>1</v>
      </c>
      <c r="F7" s="219"/>
      <c r="G7" s="219"/>
      <c r="H7" s="219"/>
      <c r="I7" s="219"/>
      <c r="L7" s="220"/>
      <c r="M7" s="220"/>
      <c r="N7" s="220"/>
      <c r="O7" s="220"/>
      <c r="P7" s="220"/>
      <c r="Q7" s="220"/>
      <c r="R7" s="220"/>
      <c r="S7" s="220"/>
      <c r="U7" s="198"/>
    </row>
    <row r="8" spans="2:20" s="211" customFormat="1" ht="41.25" customHeight="1" thickBot="1">
      <c r="B8" s="221"/>
      <c r="C8" s="221"/>
      <c r="D8" s="221"/>
      <c r="E8" s="221"/>
      <c r="F8" s="222"/>
      <c r="G8" s="222"/>
      <c r="H8" s="222"/>
      <c r="I8" s="223"/>
      <c r="J8" s="224">
        <v>2005</v>
      </c>
      <c r="K8" s="225"/>
      <c r="L8" s="224" t="s">
        <v>620</v>
      </c>
      <c r="M8" s="225"/>
      <c r="N8" s="226" t="s">
        <v>621</v>
      </c>
      <c r="O8" s="227"/>
      <c r="P8" s="228" t="s">
        <v>622</v>
      </c>
      <c r="Q8" s="227"/>
      <c r="R8" s="228" t="s">
        <v>521</v>
      </c>
      <c r="S8" s="226"/>
      <c r="T8" s="224">
        <v>2006</v>
      </c>
    </row>
    <row r="9" spans="6:21" ht="7.5" customHeight="1">
      <c r="F9" s="219"/>
      <c r="G9" s="219"/>
      <c r="H9" s="219"/>
      <c r="I9" s="219"/>
      <c r="L9" s="220"/>
      <c r="M9" s="220"/>
      <c r="N9" s="220"/>
      <c r="O9" s="220"/>
      <c r="P9" s="220"/>
      <c r="Q9" s="220"/>
      <c r="R9" s="220"/>
      <c r="S9" s="220"/>
      <c r="U9" s="198"/>
    </row>
    <row r="10" spans="2:20" ht="12.75" customHeight="1">
      <c r="B10" s="211" t="s">
        <v>196</v>
      </c>
      <c r="C10" s="230"/>
      <c r="D10" s="211"/>
      <c r="E10" s="211"/>
      <c r="F10" s="229"/>
      <c r="G10" s="229"/>
      <c r="H10" s="229"/>
      <c r="I10" s="229"/>
      <c r="J10" s="206">
        <v>-32664.229961611607</v>
      </c>
      <c r="K10" s="219"/>
      <c r="L10" s="206">
        <v>5641.489342097162</v>
      </c>
      <c r="M10" s="219"/>
      <c r="N10" s="206">
        <v>6787.638160816248</v>
      </c>
      <c r="O10" s="219"/>
      <c r="P10" s="206">
        <v>4361.927526728923</v>
      </c>
      <c r="Q10" s="219"/>
      <c r="R10" s="206">
        <v>146.28241696144173</v>
      </c>
      <c r="S10" s="219"/>
      <c r="T10" s="206">
        <v>-15726.93408642507</v>
      </c>
    </row>
    <row r="11" spans="2:20" ht="12.75" customHeight="1">
      <c r="B11" s="211"/>
      <c r="C11" s="211"/>
      <c r="D11" s="211"/>
      <c r="E11" s="211"/>
      <c r="F11" s="229"/>
      <c r="G11" s="229"/>
      <c r="H11" s="229"/>
      <c r="I11" s="229"/>
      <c r="J11" s="206"/>
      <c r="K11" s="219"/>
      <c r="L11" s="206"/>
      <c r="M11" s="219"/>
      <c r="N11" s="206"/>
      <c r="O11" s="219"/>
      <c r="P11" s="206"/>
      <c r="Q11" s="219"/>
      <c r="R11" s="206"/>
      <c r="S11" s="219"/>
      <c r="T11" s="206"/>
    </row>
    <row r="12" spans="2:21" s="219" customFormat="1" ht="12.75" customHeight="1">
      <c r="B12" s="229" t="s">
        <v>415</v>
      </c>
      <c r="C12" s="229" t="s">
        <v>475</v>
      </c>
      <c r="D12" s="229"/>
      <c r="E12" s="231"/>
      <c r="F12" s="229"/>
      <c r="G12" s="229"/>
      <c r="H12" s="229"/>
      <c r="I12" s="229"/>
      <c r="J12" s="206">
        <v>91899.68535867099</v>
      </c>
      <c r="L12" s="206">
        <v>16629.30948012339</v>
      </c>
      <c r="N12" s="206">
        <v>9047.611896288117</v>
      </c>
      <c r="P12" s="206">
        <v>3277.8659840892483</v>
      </c>
      <c r="R12" s="206">
        <v>103.45258816676863</v>
      </c>
      <c r="T12" s="206">
        <v>120957.90615382553</v>
      </c>
      <c r="U12" s="220"/>
    </row>
    <row r="13" spans="2:21" s="219" customFormat="1" ht="12.75" customHeight="1">
      <c r="B13" s="229"/>
      <c r="C13" s="229"/>
      <c r="D13" s="229"/>
      <c r="E13" s="229"/>
      <c r="F13" s="229"/>
      <c r="G13" s="229"/>
      <c r="H13" s="229"/>
      <c r="I13" s="229"/>
      <c r="J13" s="206"/>
      <c r="L13" s="206"/>
      <c r="N13" s="206"/>
      <c r="P13" s="206"/>
      <c r="R13" s="206"/>
      <c r="T13" s="206"/>
      <c r="U13" s="220"/>
    </row>
    <row r="14" spans="2:21" s="233" customFormat="1" ht="12.75" customHeight="1">
      <c r="B14" s="371"/>
      <c r="C14" s="371" t="s">
        <v>417</v>
      </c>
      <c r="D14" s="371" t="s">
        <v>760</v>
      </c>
      <c r="E14" s="371"/>
      <c r="F14" s="371"/>
      <c r="G14" s="371"/>
      <c r="H14" s="371"/>
      <c r="I14" s="371"/>
      <c r="J14" s="372">
        <v>21358.89483364643</v>
      </c>
      <c r="L14" s="372">
        <v>2171.453158017792</v>
      </c>
      <c r="N14" s="372">
        <v>1920.2748906024813</v>
      </c>
      <c r="P14" s="372">
        <v>574.2780948442305</v>
      </c>
      <c r="R14" s="372">
        <v>4.246603069191224E-15</v>
      </c>
      <c r="T14" s="372">
        <v>26024.881823597956</v>
      </c>
      <c r="U14" s="373"/>
    </row>
    <row r="15" spans="2:21" s="219" customFormat="1" ht="12.75" customHeight="1">
      <c r="B15" s="229"/>
      <c r="C15" s="229"/>
      <c r="D15" s="229" t="s">
        <v>200</v>
      </c>
      <c r="E15" s="229" t="s">
        <v>522</v>
      </c>
      <c r="F15" s="229"/>
      <c r="G15" s="229"/>
      <c r="H15" s="229"/>
      <c r="I15" s="229"/>
      <c r="J15" s="206">
        <v>18761.44142912643</v>
      </c>
      <c r="L15" s="206">
        <v>1894.0902406929779</v>
      </c>
      <c r="N15" s="206">
        <v>1920.2748906024813</v>
      </c>
      <c r="P15" s="206">
        <v>574.2780948442305</v>
      </c>
      <c r="R15" s="206">
        <v>4.246603069191224E-15</v>
      </c>
      <c r="T15" s="206">
        <v>23150.065501753143</v>
      </c>
      <c r="U15" s="220"/>
    </row>
    <row r="16" spans="2:21" s="219" customFormat="1" ht="12.75" customHeight="1">
      <c r="B16" s="229"/>
      <c r="C16" s="229"/>
      <c r="D16" s="229"/>
      <c r="E16" s="229" t="s">
        <v>201</v>
      </c>
      <c r="F16" s="229"/>
      <c r="G16" s="229"/>
      <c r="H16" s="229"/>
      <c r="I16" s="229"/>
      <c r="J16" s="206">
        <v>0</v>
      </c>
      <c r="L16" s="206">
        <v>0</v>
      </c>
      <c r="N16" s="206">
        <v>0</v>
      </c>
      <c r="P16" s="206">
        <v>0</v>
      </c>
      <c r="R16" s="206">
        <v>0</v>
      </c>
      <c r="T16" s="206">
        <v>0</v>
      </c>
      <c r="U16" s="220"/>
    </row>
    <row r="17" spans="2:21" s="219" customFormat="1" ht="12.75" customHeight="1">
      <c r="B17" s="229"/>
      <c r="C17" s="229"/>
      <c r="D17" s="229"/>
      <c r="E17" s="229" t="s">
        <v>523</v>
      </c>
      <c r="F17" s="229" t="s">
        <v>524</v>
      </c>
      <c r="G17" s="229"/>
      <c r="H17" s="229"/>
      <c r="I17" s="229"/>
      <c r="J17" s="206">
        <v>18761.44142912643</v>
      </c>
      <c r="L17" s="206">
        <v>1894.0902406929779</v>
      </c>
      <c r="N17" s="206">
        <v>1920.2748906024813</v>
      </c>
      <c r="P17" s="206">
        <v>574.2780948442305</v>
      </c>
      <c r="R17" s="206">
        <v>4.246603069191224E-15</v>
      </c>
      <c r="T17" s="206">
        <v>23150.065501753143</v>
      </c>
      <c r="U17" s="220"/>
    </row>
    <row r="18" spans="2:21" s="219" customFormat="1" ht="12.75" customHeight="1">
      <c r="B18" s="229"/>
      <c r="C18" s="229"/>
      <c r="D18" s="229"/>
      <c r="E18" s="229" t="s">
        <v>525</v>
      </c>
      <c r="F18" s="229" t="s">
        <v>526</v>
      </c>
      <c r="G18" s="229"/>
      <c r="H18" s="229"/>
      <c r="I18" s="229"/>
      <c r="J18" s="206">
        <v>0</v>
      </c>
      <c r="L18" s="206">
        <v>0</v>
      </c>
      <c r="N18" s="206">
        <v>0</v>
      </c>
      <c r="P18" s="206">
        <v>0</v>
      </c>
      <c r="R18" s="206">
        <v>0</v>
      </c>
      <c r="T18" s="206">
        <v>0</v>
      </c>
      <c r="U18" s="220"/>
    </row>
    <row r="19" spans="2:21" s="219" customFormat="1" ht="12.75" customHeight="1">
      <c r="B19" s="229"/>
      <c r="C19" s="229"/>
      <c r="D19" s="229" t="s">
        <v>204</v>
      </c>
      <c r="E19" s="229" t="s">
        <v>17</v>
      </c>
      <c r="F19" s="229"/>
      <c r="G19" s="229"/>
      <c r="H19" s="229"/>
      <c r="I19" s="229"/>
      <c r="J19" s="206">
        <v>2597.45340452</v>
      </c>
      <c r="L19" s="206">
        <v>277.36291732481396</v>
      </c>
      <c r="N19" s="206">
        <v>0</v>
      </c>
      <c r="P19" s="206">
        <v>0</v>
      </c>
      <c r="R19" s="206">
        <v>0</v>
      </c>
      <c r="T19" s="206">
        <v>2874.8163218448135</v>
      </c>
      <c r="U19" s="220"/>
    </row>
    <row r="20" spans="2:21" s="219" customFormat="1" ht="12.75" customHeight="1">
      <c r="B20" s="229"/>
      <c r="C20" s="229"/>
      <c r="D20" s="229"/>
      <c r="E20" s="229" t="s">
        <v>527</v>
      </c>
      <c r="F20" s="229" t="s">
        <v>524</v>
      </c>
      <c r="G20" s="229"/>
      <c r="H20" s="229"/>
      <c r="I20" s="229"/>
      <c r="J20" s="206">
        <v>2597.45340452</v>
      </c>
      <c r="L20" s="206">
        <v>277.36291732481396</v>
      </c>
      <c r="N20" s="206">
        <v>0</v>
      </c>
      <c r="P20" s="206">
        <v>0</v>
      </c>
      <c r="R20" s="206">
        <v>0</v>
      </c>
      <c r="T20" s="206">
        <v>2874.8163218448135</v>
      </c>
      <c r="U20" s="220"/>
    </row>
    <row r="21" spans="2:21" s="219" customFormat="1" ht="12.75" customHeight="1">
      <c r="B21" s="229"/>
      <c r="C21" s="229"/>
      <c r="D21" s="229"/>
      <c r="E21" s="229" t="s">
        <v>528</v>
      </c>
      <c r="F21" s="229" t="s">
        <v>526</v>
      </c>
      <c r="G21" s="229"/>
      <c r="H21" s="229"/>
      <c r="I21" s="229"/>
      <c r="J21" s="206">
        <v>0</v>
      </c>
      <c r="L21" s="206">
        <v>0</v>
      </c>
      <c r="N21" s="206">
        <v>0</v>
      </c>
      <c r="P21" s="206">
        <v>0</v>
      </c>
      <c r="R21" s="206">
        <v>0</v>
      </c>
      <c r="T21" s="206">
        <v>0</v>
      </c>
      <c r="U21" s="220"/>
    </row>
    <row r="22" spans="2:21" s="233" customFormat="1" ht="12.75" customHeight="1">
      <c r="B22" s="371"/>
      <c r="C22" s="371" t="s">
        <v>421</v>
      </c>
      <c r="D22" s="371" t="s">
        <v>755</v>
      </c>
      <c r="E22" s="371"/>
      <c r="F22" s="371"/>
      <c r="G22" s="371"/>
      <c r="H22" s="371"/>
      <c r="I22" s="371"/>
      <c r="J22" s="372">
        <v>37041.134492415644</v>
      </c>
      <c r="L22" s="372">
        <v>10084.678081819515</v>
      </c>
      <c r="N22" s="372">
        <v>7067.098613867708</v>
      </c>
      <c r="P22" s="372">
        <v>1093.5565061367897</v>
      </c>
      <c r="R22" s="372">
        <v>42.16481129852678</v>
      </c>
      <c r="T22" s="372">
        <v>55328.632505538175</v>
      </c>
      <c r="U22" s="373"/>
    </row>
    <row r="23" spans="2:21" s="219" customFormat="1" ht="12.75" customHeight="1">
      <c r="B23" s="229"/>
      <c r="C23" s="229"/>
      <c r="D23" s="229" t="s">
        <v>529</v>
      </c>
      <c r="E23" s="229" t="s">
        <v>530</v>
      </c>
      <c r="F23" s="229"/>
      <c r="G23" s="229"/>
      <c r="H23" s="229"/>
      <c r="I23" s="229"/>
      <c r="J23" s="206">
        <v>32741.29249986195</v>
      </c>
      <c r="L23" s="206">
        <v>2264.4983510778884</v>
      </c>
      <c r="N23" s="206">
        <v>6928.474843052825</v>
      </c>
      <c r="P23" s="206">
        <v>1068.9303466654867</v>
      </c>
      <c r="R23" s="206">
        <v>17.561175890724165</v>
      </c>
      <c r="T23" s="206">
        <v>43020.75721654887</v>
      </c>
      <c r="U23" s="220"/>
    </row>
    <row r="24" spans="2:21" s="219" customFormat="1" ht="12.75" customHeight="1">
      <c r="B24" s="229"/>
      <c r="C24" s="229"/>
      <c r="D24" s="229"/>
      <c r="E24" s="229" t="s">
        <v>531</v>
      </c>
      <c r="F24" s="229" t="s">
        <v>81</v>
      </c>
      <c r="G24" s="229"/>
      <c r="H24" s="229"/>
      <c r="I24" s="229"/>
      <c r="J24" s="206">
        <v>0</v>
      </c>
      <c r="L24" s="206">
        <v>0</v>
      </c>
      <c r="N24" s="206">
        <v>0</v>
      </c>
      <c r="P24" s="206">
        <v>0</v>
      </c>
      <c r="R24" s="206">
        <v>0</v>
      </c>
      <c r="T24" s="206">
        <v>0</v>
      </c>
      <c r="U24" s="220"/>
    </row>
    <row r="25" spans="2:21" s="219" customFormat="1" ht="12.75" customHeight="1">
      <c r="B25" s="229"/>
      <c r="C25" s="229"/>
      <c r="D25" s="229"/>
      <c r="E25" s="229" t="s">
        <v>532</v>
      </c>
      <c r="F25" s="229" t="s">
        <v>533</v>
      </c>
      <c r="G25" s="229"/>
      <c r="H25" s="229"/>
      <c r="I25" s="229"/>
      <c r="J25" s="206">
        <v>0</v>
      </c>
      <c r="L25" s="206">
        <v>0</v>
      </c>
      <c r="N25" s="206">
        <v>0</v>
      </c>
      <c r="P25" s="206">
        <v>0</v>
      </c>
      <c r="R25" s="206">
        <v>0</v>
      </c>
      <c r="T25" s="206">
        <v>0</v>
      </c>
      <c r="U25" s="220"/>
    </row>
    <row r="26" spans="2:21" s="219" customFormat="1" ht="12.75" customHeight="1">
      <c r="B26" s="229"/>
      <c r="C26" s="229"/>
      <c r="D26" s="229"/>
      <c r="E26" s="229" t="s">
        <v>534</v>
      </c>
      <c r="F26" s="229" t="s">
        <v>153</v>
      </c>
      <c r="G26" s="229"/>
      <c r="H26" s="229"/>
      <c r="I26" s="229"/>
      <c r="J26" s="206">
        <v>17.6</v>
      </c>
      <c r="L26" s="206">
        <v>17.375262999999997</v>
      </c>
      <c r="N26" s="206">
        <v>1.189952</v>
      </c>
      <c r="P26" s="206">
        <v>0</v>
      </c>
      <c r="R26" s="206">
        <v>-0.0025609999999944844</v>
      </c>
      <c r="T26" s="206">
        <v>36.162654</v>
      </c>
      <c r="U26" s="220"/>
    </row>
    <row r="27" spans="2:21" s="219" customFormat="1" ht="12.75" customHeight="1">
      <c r="B27" s="229"/>
      <c r="C27" s="229"/>
      <c r="D27" s="229"/>
      <c r="E27" s="229" t="s">
        <v>535</v>
      </c>
      <c r="F27" s="229" t="s">
        <v>154</v>
      </c>
      <c r="G27" s="229"/>
      <c r="H27" s="229"/>
      <c r="I27" s="229"/>
      <c r="J27" s="206">
        <v>32723.69249986195</v>
      </c>
      <c r="L27" s="206">
        <v>2247.1230880778885</v>
      </c>
      <c r="N27" s="206">
        <v>6927.2848910528255</v>
      </c>
      <c r="P27" s="206">
        <v>1068.9303466654867</v>
      </c>
      <c r="R27" s="206">
        <v>17.563736890724158</v>
      </c>
      <c r="T27" s="206">
        <v>42984.59456254887</v>
      </c>
      <c r="U27" s="220"/>
    </row>
    <row r="28" spans="2:21" s="219" customFormat="1" ht="12.75" customHeight="1">
      <c r="B28" s="229"/>
      <c r="C28" s="229"/>
      <c r="D28" s="229" t="s">
        <v>536</v>
      </c>
      <c r="E28" s="229" t="s">
        <v>215</v>
      </c>
      <c r="F28" s="229"/>
      <c r="G28" s="229"/>
      <c r="H28" s="229"/>
      <c r="I28" s="229"/>
      <c r="J28" s="206">
        <v>4299.841992553694</v>
      </c>
      <c r="L28" s="206">
        <v>7820.1797307416255</v>
      </c>
      <c r="N28" s="206">
        <v>138.623770814883</v>
      </c>
      <c r="P28" s="206">
        <v>24.626159471302884</v>
      </c>
      <c r="R28" s="206">
        <v>24.603635407802617</v>
      </c>
      <c r="T28" s="206">
        <v>12307.875288989308</v>
      </c>
      <c r="U28" s="220"/>
    </row>
    <row r="29" spans="2:21" s="219" customFormat="1" ht="12.75" customHeight="1">
      <c r="B29" s="229"/>
      <c r="C29" s="229"/>
      <c r="D29" s="229"/>
      <c r="E29" s="229" t="s">
        <v>537</v>
      </c>
      <c r="F29" s="229" t="s">
        <v>538</v>
      </c>
      <c r="G29" s="229"/>
      <c r="H29" s="229"/>
      <c r="I29" s="229"/>
      <c r="J29" s="206">
        <v>3038.651980575744</v>
      </c>
      <c r="L29" s="206">
        <v>913.7671486665797</v>
      </c>
      <c r="N29" s="206">
        <v>62.81553479681112</v>
      </c>
      <c r="P29" s="206">
        <v>15.703710538755598</v>
      </c>
      <c r="R29" s="206">
        <v>-246.3415095317226</v>
      </c>
      <c r="T29" s="206">
        <v>3784.5968650461673</v>
      </c>
      <c r="U29" s="220"/>
    </row>
    <row r="30" spans="2:21" s="219" customFormat="1" ht="12.75" customHeight="1">
      <c r="B30" s="229"/>
      <c r="C30" s="229"/>
      <c r="D30" s="229"/>
      <c r="E30" s="229"/>
      <c r="F30" s="229" t="s">
        <v>539</v>
      </c>
      <c r="G30" s="229" t="s">
        <v>81</v>
      </c>
      <c r="H30" s="229"/>
      <c r="I30" s="229"/>
      <c r="J30" s="206">
        <v>0</v>
      </c>
      <c r="L30" s="206">
        <v>0</v>
      </c>
      <c r="N30" s="206">
        <v>0</v>
      </c>
      <c r="P30" s="206">
        <v>0</v>
      </c>
      <c r="R30" s="206">
        <v>0</v>
      </c>
      <c r="T30" s="206">
        <v>0</v>
      </c>
      <c r="U30" s="220"/>
    </row>
    <row r="31" spans="2:21" s="219" customFormat="1" ht="12.75" customHeight="1">
      <c r="B31" s="229"/>
      <c r="C31" s="229"/>
      <c r="D31" s="229"/>
      <c r="E31" s="229"/>
      <c r="F31" s="229" t="s">
        <v>540</v>
      </c>
      <c r="G31" s="229" t="s">
        <v>533</v>
      </c>
      <c r="H31" s="229"/>
      <c r="I31" s="229"/>
      <c r="J31" s="206">
        <v>0</v>
      </c>
      <c r="L31" s="206">
        <v>417.72152544329464</v>
      </c>
      <c r="N31" s="206">
        <v>0</v>
      </c>
      <c r="P31" s="206">
        <v>0</v>
      </c>
      <c r="R31" s="206">
        <v>0</v>
      </c>
      <c r="T31" s="206">
        <v>417.72152544329464</v>
      </c>
      <c r="U31" s="220"/>
    </row>
    <row r="32" spans="2:21" s="219" customFormat="1" ht="12.75" customHeight="1">
      <c r="B32" s="229"/>
      <c r="C32" s="229"/>
      <c r="D32" s="229"/>
      <c r="E32" s="229"/>
      <c r="F32" s="229" t="s">
        <v>541</v>
      </c>
      <c r="G32" s="229" t="s">
        <v>153</v>
      </c>
      <c r="H32" s="229"/>
      <c r="I32" s="229"/>
      <c r="J32" s="206">
        <v>304.575</v>
      </c>
      <c r="L32" s="206">
        <v>-92.1045919999998</v>
      </c>
      <c r="N32" s="206">
        <v>0.45250199999999996</v>
      </c>
      <c r="P32" s="206">
        <v>0</v>
      </c>
      <c r="R32" s="206">
        <v>24.491354999999803</v>
      </c>
      <c r="T32" s="206">
        <v>237.414265</v>
      </c>
      <c r="U32" s="220"/>
    </row>
    <row r="33" spans="2:21" s="219" customFormat="1" ht="12.75" customHeight="1">
      <c r="B33" s="229"/>
      <c r="C33" s="229"/>
      <c r="D33" s="229"/>
      <c r="E33" s="229"/>
      <c r="F33" s="229" t="s">
        <v>542</v>
      </c>
      <c r="G33" s="229" t="s">
        <v>154</v>
      </c>
      <c r="H33" s="229"/>
      <c r="I33" s="229"/>
      <c r="J33" s="206">
        <v>2734.076980575744</v>
      </c>
      <c r="L33" s="206">
        <v>588.1502152232849</v>
      </c>
      <c r="N33" s="206">
        <v>62.36303279681111</v>
      </c>
      <c r="P33" s="206">
        <v>15.703710538755598</v>
      </c>
      <c r="R33" s="206">
        <v>-270.8328645317224</v>
      </c>
      <c r="T33" s="206">
        <v>3129.461074602873</v>
      </c>
      <c r="U33" s="220"/>
    </row>
    <row r="34" spans="2:21" s="219" customFormat="1" ht="12.75" customHeight="1">
      <c r="B34" s="229"/>
      <c r="C34" s="229"/>
      <c r="D34" s="229"/>
      <c r="E34" s="229" t="s">
        <v>221</v>
      </c>
      <c r="F34" s="229"/>
      <c r="G34" s="229"/>
      <c r="H34" s="229"/>
      <c r="I34" s="229"/>
      <c r="J34" s="206">
        <v>1261.1900119779498</v>
      </c>
      <c r="L34" s="206">
        <v>6906.412582075045</v>
      </c>
      <c r="N34" s="206">
        <v>75.80823601807185</v>
      </c>
      <c r="P34" s="206">
        <v>8.922448932547288</v>
      </c>
      <c r="R34" s="206">
        <v>270.9451449395252</v>
      </c>
      <c r="T34" s="206">
        <v>8523.27842394314</v>
      </c>
      <c r="U34" s="220"/>
    </row>
    <row r="35" spans="2:21" s="219" customFormat="1" ht="12.75" customHeight="1">
      <c r="B35" s="229"/>
      <c r="C35" s="229"/>
      <c r="D35" s="229"/>
      <c r="E35" s="229"/>
      <c r="F35" s="229" t="s">
        <v>543</v>
      </c>
      <c r="G35" s="229" t="s">
        <v>81</v>
      </c>
      <c r="H35" s="229"/>
      <c r="I35" s="229"/>
      <c r="J35" s="206">
        <v>0</v>
      </c>
      <c r="L35" s="206">
        <v>0</v>
      </c>
      <c r="N35" s="206">
        <v>0</v>
      </c>
      <c r="P35" s="206">
        <v>0</v>
      </c>
      <c r="R35" s="206">
        <v>0</v>
      </c>
      <c r="T35" s="206">
        <v>0</v>
      </c>
      <c r="U35" s="220"/>
    </row>
    <row r="36" spans="2:21" s="219" customFormat="1" ht="12.75" customHeight="1">
      <c r="B36" s="229"/>
      <c r="C36" s="229"/>
      <c r="D36" s="229"/>
      <c r="E36" s="229"/>
      <c r="F36" s="229" t="s">
        <v>544</v>
      </c>
      <c r="G36" s="229" t="s">
        <v>533</v>
      </c>
      <c r="H36" s="229"/>
      <c r="I36" s="229"/>
      <c r="J36" s="206">
        <v>0</v>
      </c>
      <c r="L36" s="206">
        <v>6755.817489990104</v>
      </c>
      <c r="N36" s="206">
        <v>0</v>
      </c>
      <c r="P36" s="206">
        <v>0</v>
      </c>
      <c r="R36" s="206">
        <v>0</v>
      </c>
      <c r="T36" s="206">
        <v>6755.817489990104</v>
      </c>
      <c r="U36" s="220"/>
    </row>
    <row r="37" spans="2:21" s="219" customFormat="1" ht="12.75" customHeight="1">
      <c r="B37" s="229"/>
      <c r="C37" s="229"/>
      <c r="D37" s="229"/>
      <c r="E37" s="229"/>
      <c r="F37" s="229" t="s">
        <v>545</v>
      </c>
      <c r="G37" s="229" t="s">
        <v>153</v>
      </c>
      <c r="H37" s="229"/>
      <c r="I37" s="229"/>
      <c r="J37" s="206">
        <v>3.327</v>
      </c>
      <c r="L37" s="206">
        <v>-3.338152</v>
      </c>
      <c r="N37" s="206">
        <v>-0.0842</v>
      </c>
      <c r="P37" s="206">
        <v>0</v>
      </c>
      <c r="R37" s="206">
        <v>0.09535200000000033</v>
      </c>
      <c r="T37" s="206">
        <v>0</v>
      </c>
      <c r="U37" s="220"/>
    </row>
    <row r="38" spans="2:21" s="219" customFormat="1" ht="12.75" customHeight="1">
      <c r="B38" s="229"/>
      <c r="C38" s="229"/>
      <c r="D38" s="229"/>
      <c r="E38" s="229"/>
      <c r="F38" s="229" t="s">
        <v>546</v>
      </c>
      <c r="G38" s="229" t="s">
        <v>154</v>
      </c>
      <c r="H38" s="229"/>
      <c r="I38" s="229"/>
      <c r="J38" s="206">
        <v>1257.8630119779498</v>
      </c>
      <c r="L38" s="206">
        <v>153.93324408494172</v>
      </c>
      <c r="N38" s="206">
        <v>75.89243601807186</v>
      </c>
      <c r="P38" s="206">
        <v>8.922448932547288</v>
      </c>
      <c r="R38" s="206">
        <v>270.84979293952523</v>
      </c>
      <c r="T38" s="206">
        <v>1767.4609339530357</v>
      </c>
      <c r="U38" s="220"/>
    </row>
    <row r="39" spans="2:21" s="233" customFormat="1" ht="12.75" customHeight="1">
      <c r="B39" s="371"/>
      <c r="C39" s="371" t="s">
        <v>474</v>
      </c>
      <c r="D39" s="371" t="s">
        <v>310</v>
      </c>
      <c r="E39" s="371"/>
      <c r="F39" s="371"/>
      <c r="G39" s="371"/>
      <c r="H39" s="371"/>
      <c r="I39" s="371"/>
      <c r="J39" s="372">
        <v>1023.2267079500001</v>
      </c>
      <c r="L39" s="372">
        <v>-1551.7367074878966</v>
      </c>
      <c r="N39" s="372">
        <v>108.23818875679004</v>
      </c>
      <c r="P39" s="372">
        <v>1019.4200293011063</v>
      </c>
      <c r="R39" s="372">
        <v>227.85631397999998</v>
      </c>
      <c r="T39" s="372">
        <v>827.0045324999999</v>
      </c>
      <c r="U39" s="373"/>
    </row>
    <row r="40" spans="2:21" s="219" customFormat="1" ht="12.75" customHeight="1">
      <c r="B40" s="229"/>
      <c r="C40" s="229"/>
      <c r="D40" s="229" t="s">
        <v>547</v>
      </c>
      <c r="E40" s="229" t="s">
        <v>81</v>
      </c>
      <c r="F40" s="229"/>
      <c r="G40" s="229"/>
      <c r="H40" s="229"/>
      <c r="I40" s="229"/>
      <c r="J40" s="206">
        <v>0</v>
      </c>
      <c r="L40" s="206">
        <v>0</v>
      </c>
      <c r="N40" s="206">
        <v>0</v>
      </c>
      <c r="P40" s="206">
        <v>0</v>
      </c>
      <c r="R40" s="206">
        <v>0</v>
      </c>
      <c r="T40" s="206">
        <v>0</v>
      </c>
      <c r="U40" s="220"/>
    </row>
    <row r="41" spans="2:21" s="219" customFormat="1" ht="12.75" customHeight="1">
      <c r="B41" s="229"/>
      <c r="C41" s="229"/>
      <c r="D41" s="229" t="s">
        <v>548</v>
      </c>
      <c r="E41" s="229" t="s">
        <v>533</v>
      </c>
      <c r="F41" s="229"/>
      <c r="G41" s="229"/>
      <c r="H41" s="229"/>
      <c r="I41" s="229"/>
      <c r="J41" s="206">
        <v>0</v>
      </c>
      <c r="L41" s="206">
        <v>0</v>
      </c>
      <c r="N41" s="206">
        <v>0</v>
      </c>
      <c r="P41" s="206">
        <v>0</v>
      </c>
      <c r="R41" s="206">
        <v>0</v>
      </c>
      <c r="T41" s="206">
        <v>0</v>
      </c>
      <c r="U41" s="220"/>
    </row>
    <row r="42" spans="2:21" s="219" customFormat="1" ht="12.75" customHeight="1">
      <c r="B42" s="229"/>
      <c r="C42" s="229"/>
      <c r="D42" s="229" t="s">
        <v>549</v>
      </c>
      <c r="E42" s="229" t="s">
        <v>153</v>
      </c>
      <c r="F42" s="229"/>
      <c r="G42" s="229"/>
      <c r="H42" s="229"/>
      <c r="I42" s="229"/>
      <c r="J42" s="206">
        <v>781.8355208400001</v>
      </c>
      <c r="L42" s="206">
        <v>-1117.0741572316635</v>
      </c>
      <c r="N42" s="206">
        <v>78.01442246987745</v>
      </c>
      <c r="P42" s="206">
        <v>966.8916541817858</v>
      </c>
      <c r="R42" s="206">
        <v>0</v>
      </c>
      <c r="T42" s="206">
        <v>709.6674402599999</v>
      </c>
      <c r="U42" s="220"/>
    </row>
    <row r="43" spans="2:21" s="219" customFormat="1" ht="12.75" customHeight="1">
      <c r="B43" s="229"/>
      <c r="C43" s="229"/>
      <c r="D43" s="229" t="s">
        <v>550</v>
      </c>
      <c r="E43" s="229" t="s">
        <v>154</v>
      </c>
      <c r="F43" s="229"/>
      <c r="G43" s="229"/>
      <c r="H43" s="229"/>
      <c r="I43" s="229"/>
      <c r="J43" s="206">
        <v>241.39118711000003</v>
      </c>
      <c r="L43" s="206">
        <v>-434.66255025623303</v>
      </c>
      <c r="N43" s="206">
        <v>30.22376628691259</v>
      </c>
      <c r="P43" s="206">
        <v>52.52837511932048</v>
      </c>
      <c r="R43" s="206">
        <v>227.85631397999998</v>
      </c>
      <c r="T43" s="206">
        <v>117.33709224</v>
      </c>
      <c r="U43" s="220"/>
    </row>
    <row r="44" spans="2:21" s="233" customFormat="1" ht="12.75" customHeight="1">
      <c r="B44" s="371"/>
      <c r="C44" s="371" t="s">
        <v>551</v>
      </c>
      <c r="D44" s="371" t="s">
        <v>227</v>
      </c>
      <c r="E44" s="371"/>
      <c r="F44" s="371"/>
      <c r="G44" s="371"/>
      <c r="H44" s="371"/>
      <c r="I44" s="371"/>
      <c r="J44" s="372">
        <v>15513.029324658915</v>
      </c>
      <c r="L44" s="372">
        <v>3927.4650185213295</v>
      </c>
      <c r="N44" s="372">
        <v>0</v>
      </c>
      <c r="P44" s="372">
        <v>74.51864966</v>
      </c>
      <c r="R44" s="372">
        <v>-166.57026379084652</v>
      </c>
      <c r="T44" s="372">
        <v>19348.4427290494</v>
      </c>
      <c r="U44" s="373"/>
    </row>
    <row r="45" spans="2:21" s="219" customFormat="1" ht="12.75" customHeight="1">
      <c r="B45" s="229"/>
      <c r="C45" s="229"/>
      <c r="D45" s="229" t="s">
        <v>273</v>
      </c>
      <c r="E45" s="229" t="s">
        <v>21</v>
      </c>
      <c r="F45" s="229"/>
      <c r="G45" s="229"/>
      <c r="H45" s="229"/>
      <c r="I45" s="229"/>
      <c r="J45" s="206">
        <v>6655.965785343306</v>
      </c>
      <c r="L45" s="206">
        <v>1386.1594863328385</v>
      </c>
      <c r="N45" s="206">
        <v>0</v>
      </c>
      <c r="P45" s="206">
        <v>0</v>
      </c>
      <c r="R45" s="206">
        <v>0</v>
      </c>
      <c r="T45" s="206">
        <v>8042.125271676145</v>
      </c>
      <c r="U45" s="220"/>
    </row>
    <row r="46" spans="2:21" s="219" customFormat="1" ht="12.75" customHeight="1">
      <c r="B46" s="229"/>
      <c r="C46" s="229"/>
      <c r="D46" s="229"/>
      <c r="E46" s="229" t="s">
        <v>552</v>
      </c>
      <c r="F46" s="229" t="s">
        <v>533</v>
      </c>
      <c r="G46" s="229"/>
      <c r="H46" s="229"/>
      <c r="I46" s="229"/>
      <c r="J46" s="206">
        <v>0</v>
      </c>
      <c r="L46" s="206">
        <v>0</v>
      </c>
      <c r="N46" s="206">
        <v>0</v>
      </c>
      <c r="P46" s="206">
        <v>0</v>
      </c>
      <c r="R46" s="206">
        <v>0</v>
      </c>
      <c r="T46" s="206">
        <v>0</v>
      </c>
      <c r="U46" s="220"/>
    </row>
    <row r="47" spans="2:21" s="219" customFormat="1" ht="12.75" customHeight="1">
      <c r="B47" s="229"/>
      <c r="C47" s="229"/>
      <c r="D47" s="229"/>
      <c r="E47" s="229"/>
      <c r="F47" s="229" t="s">
        <v>553</v>
      </c>
      <c r="G47" s="229" t="s">
        <v>554</v>
      </c>
      <c r="H47" s="229"/>
      <c r="I47" s="229"/>
      <c r="J47" s="206">
        <v>0</v>
      </c>
      <c r="L47" s="206">
        <v>0</v>
      </c>
      <c r="N47" s="206">
        <v>0</v>
      </c>
      <c r="P47" s="206">
        <v>0</v>
      </c>
      <c r="R47" s="206">
        <v>0</v>
      </c>
      <c r="T47" s="206">
        <v>0</v>
      </c>
      <c r="U47" s="220"/>
    </row>
    <row r="48" spans="2:21" s="219" customFormat="1" ht="12.75" customHeight="1">
      <c r="B48" s="229"/>
      <c r="C48" s="229"/>
      <c r="D48" s="229"/>
      <c r="E48" s="229"/>
      <c r="F48" s="229" t="s">
        <v>555</v>
      </c>
      <c r="G48" s="229" t="s">
        <v>556</v>
      </c>
      <c r="H48" s="229"/>
      <c r="I48" s="229"/>
      <c r="J48" s="206">
        <v>0</v>
      </c>
      <c r="L48" s="206">
        <v>0</v>
      </c>
      <c r="N48" s="206">
        <v>0</v>
      </c>
      <c r="P48" s="206">
        <v>0</v>
      </c>
      <c r="R48" s="206">
        <v>0</v>
      </c>
      <c r="T48" s="206">
        <v>0</v>
      </c>
      <c r="U48" s="220"/>
    </row>
    <row r="49" spans="2:21" s="219" customFormat="1" ht="12.75" customHeight="1">
      <c r="B49" s="229"/>
      <c r="C49" s="229"/>
      <c r="D49" s="229"/>
      <c r="E49" s="229" t="s">
        <v>557</v>
      </c>
      <c r="F49" s="229" t="s">
        <v>154</v>
      </c>
      <c r="G49" s="229"/>
      <c r="H49" s="229"/>
      <c r="I49" s="229"/>
      <c r="J49" s="206">
        <v>6655.965785343306</v>
      </c>
      <c r="L49" s="206">
        <v>1386.1594863328385</v>
      </c>
      <c r="N49" s="206">
        <v>0</v>
      </c>
      <c r="P49" s="206">
        <v>0</v>
      </c>
      <c r="R49" s="206">
        <v>0</v>
      </c>
      <c r="T49" s="206">
        <v>8042.125271676145</v>
      </c>
      <c r="U49" s="220"/>
    </row>
    <row r="50" spans="2:21" s="219" customFormat="1" ht="12.75" customHeight="1">
      <c r="B50" s="229"/>
      <c r="C50" s="229"/>
      <c r="D50" s="229"/>
      <c r="E50" s="229"/>
      <c r="F50" s="229" t="s">
        <v>558</v>
      </c>
      <c r="G50" s="229" t="s">
        <v>554</v>
      </c>
      <c r="H50" s="229"/>
      <c r="I50" s="229"/>
      <c r="J50" s="206">
        <v>0</v>
      </c>
      <c r="L50" s="206">
        <v>0</v>
      </c>
      <c r="N50" s="206">
        <v>0</v>
      </c>
      <c r="P50" s="206">
        <v>0</v>
      </c>
      <c r="R50" s="206">
        <v>0</v>
      </c>
      <c r="T50" s="206">
        <v>0</v>
      </c>
      <c r="U50" s="220"/>
    </row>
    <row r="51" spans="2:21" s="219" customFormat="1" ht="12.75" customHeight="1">
      <c r="B51" s="229"/>
      <c r="C51" s="229"/>
      <c r="D51" s="229"/>
      <c r="E51" s="229"/>
      <c r="F51" s="229" t="s">
        <v>559</v>
      </c>
      <c r="G51" s="229" t="s">
        <v>556</v>
      </c>
      <c r="H51" s="229"/>
      <c r="I51" s="229"/>
      <c r="J51" s="206">
        <v>6655.965785343306</v>
      </c>
      <c r="L51" s="206">
        <v>1386.1594863328385</v>
      </c>
      <c r="N51" s="206">
        <v>0</v>
      </c>
      <c r="P51" s="206">
        <v>0</v>
      </c>
      <c r="R51" s="206">
        <v>0</v>
      </c>
      <c r="T51" s="206">
        <v>8042.125271676145</v>
      </c>
      <c r="U51" s="220"/>
    </row>
    <row r="52" spans="2:21" s="219" customFormat="1" ht="12.75" customHeight="1">
      <c r="B52" s="229"/>
      <c r="C52" s="229"/>
      <c r="D52" s="229"/>
      <c r="E52" s="229"/>
      <c r="F52" s="229"/>
      <c r="G52" s="229" t="s">
        <v>560</v>
      </c>
      <c r="H52" s="229" t="s">
        <v>65</v>
      </c>
      <c r="I52" s="229"/>
      <c r="J52" s="206">
        <v>985.1</v>
      </c>
      <c r="L52" s="206">
        <v>283.2</v>
      </c>
      <c r="N52" s="206">
        <v>0</v>
      </c>
      <c r="P52" s="206">
        <v>0</v>
      </c>
      <c r="R52" s="206">
        <v>0</v>
      </c>
      <c r="T52" s="206">
        <v>1268.3</v>
      </c>
      <c r="U52" s="220"/>
    </row>
    <row r="53" spans="2:21" s="219" customFormat="1" ht="12.75" customHeight="1">
      <c r="B53" s="229"/>
      <c r="C53" s="229"/>
      <c r="D53" s="229"/>
      <c r="E53" s="229"/>
      <c r="F53" s="229"/>
      <c r="G53" s="229" t="s">
        <v>561</v>
      </c>
      <c r="H53" s="229" t="s">
        <v>66</v>
      </c>
      <c r="I53" s="229"/>
      <c r="J53" s="206">
        <v>5670.865785343306</v>
      </c>
      <c r="L53" s="206">
        <v>1102.9594863328384</v>
      </c>
      <c r="N53" s="206">
        <v>0</v>
      </c>
      <c r="P53" s="206">
        <v>0</v>
      </c>
      <c r="R53" s="206">
        <v>0</v>
      </c>
      <c r="T53" s="206">
        <v>6773.825271676144</v>
      </c>
      <c r="U53" s="220"/>
    </row>
    <row r="54" spans="2:21" s="219" customFormat="1" ht="12.75" customHeight="1">
      <c r="B54" s="229"/>
      <c r="C54" s="229"/>
      <c r="D54" s="229" t="s">
        <v>274</v>
      </c>
      <c r="E54" s="229" t="s">
        <v>22</v>
      </c>
      <c r="F54" s="229"/>
      <c r="G54" s="229"/>
      <c r="H54" s="229"/>
      <c r="I54" s="229"/>
      <c r="J54" s="206">
        <v>680.75191734</v>
      </c>
      <c r="L54" s="206">
        <v>242.39079318848957</v>
      </c>
      <c r="N54" s="206">
        <v>0</v>
      </c>
      <c r="P54" s="206">
        <v>-0.00491733999999866</v>
      </c>
      <c r="R54" s="206">
        <v>80.82114081151047</v>
      </c>
      <c r="T54" s="206">
        <v>1003.9589340000001</v>
      </c>
      <c r="U54" s="220"/>
    </row>
    <row r="55" spans="2:21" s="219" customFormat="1" ht="12.75" customHeight="1">
      <c r="B55" s="229"/>
      <c r="C55" s="229"/>
      <c r="D55" s="229"/>
      <c r="E55" s="229" t="s">
        <v>562</v>
      </c>
      <c r="F55" s="229" t="s">
        <v>81</v>
      </c>
      <c r="G55" s="229"/>
      <c r="H55" s="229"/>
      <c r="I55" s="229"/>
      <c r="J55" s="206">
        <v>0</v>
      </c>
      <c r="L55" s="206">
        <v>0</v>
      </c>
      <c r="N55" s="206">
        <v>0</v>
      </c>
      <c r="P55" s="206">
        <v>0</v>
      </c>
      <c r="R55" s="206">
        <v>0</v>
      </c>
      <c r="T55" s="206">
        <v>0</v>
      </c>
      <c r="U55" s="220"/>
    </row>
    <row r="56" spans="2:21" s="219" customFormat="1" ht="12.75" customHeight="1">
      <c r="B56" s="229"/>
      <c r="C56" s="229"/>
      <c r="D56" s="229"/>
      <c r="E56" s="229"/>
      <c r="F56" s="229" t="s">
        <v>563</v>
      </c>
      <c r="G56" s="229" t="s">
        <v>554</v>
      </c>
      <c r="H56" s="229"/>
      <c r="I56" s="229"/>
      <c r="J56" s="206">
        <v>0</v>
      </c>
      <c r="L56" s="206">
        <v>0</v>
      </c>
      <c r="N56" s="206">
        <v>0</v>
      </c>
      <c r="P56" s="206">
        <v>0</v>
      </c>
      <c r="R56" s="206">
        <v>0</v>
      </c>
      <c r="T56" s="206">
        <v>0</v>
      </c>
      <c r="U56" s="220"/>
    </row>
    <row r="57" spans="2:21" s="219" customFormat="1" ht="12.75" customHeight="1">
      <c r="B57" s="229"/>
      <c r="C57" s="229"/>
      <c r="D57" s="229"/>
      <c r="E57" s="229"/>
      <c r="F57" s="229" t="s">
        <v>564</v>
      </c>
      <c r="G57" s="229" t="s">
        <v>556</v>
      </c>
      <c r="H57" s="229"/>
      <c r="I57" s="229"/>
      <c r="J57" s="206">
        <v>0</v>
      </c>
      <c r="L57" s="206">
        <v>0</v>
      </c>
      <c r="N57" s="206">
        <v>0</v>
      </c>
      <c r="P57" s="206">
        <v>0</v>
      </c>
      <c r="R57" s="206">
        <v>0</v>
      </c>
      <c r="T57" s="206">
        <v>0</v>
      </c>
      <c r="U57" s="220"/>
    </row>
    <row r="58" spans="2:21" s="219" customFormat="1" ht="12.75" customHeight="1">
      <c r="B58" s="229"/>
      <c r="C58" s="229"/>
      <c r="D58" s="229"/>
      <c r="E58" s="229" t="s">
        <v>565</v>
      </c>
      <c r="F58" s="229" t="s">
        <v>533</v>
      </c>
      <c r="G58" s="229"/>
      <c r="H58" s="229"/>
      <c r="I58" s="229"/>
      <c r="J58" s="206">
        <v>0</v>
      </c>
      <c r="L58" s="206">
        <v>0</v>
      </c>
      <c r="N58" s="206">
        <v>0</v>
      </c>
      <c r="P58" s="206">
        <v>0</v>
      </c>
      <c r="R58" s="206">
        <v>0</v>
      </c>
      <c r="T58" s="206">
        <v>0</v>
      </c>
      <c r="U58" s="220"/>
    </row>
    <row r="59" spans="2:21" s="219" customFormat="1" ht="12.75" customHeight="1">
      <c r="B59" s="229"/>
      <c r="C59" s="229"/>
      <c r="D59" s="229"/>
      <c r="E59" s="229"/>
      <c r="F59" s="229" t="s">
        <v>566</v>
      </c>
      <c r="G59" s="229" t="s">
        <v>554</v>
      </c>
      <c r="H59" s="229"/>
      <c r="I59" s="229"/>
      <c r="J59" s="206">
        <v>0</v>
      </c>
      <c r="L59" s="206">
        <v>0</v>
      </c>
      <c r="N59" s="206">
        <v>0</v>
      </c>
      <c r="P59" s="206">
        <v>0</v>
      </c>
      <c r="R59" s="206">
        <v>0</v>
      </c>
      <c r="T59" s="206">
        <v>0</v>
      </c>
      <c r="U59" s="220"/>
    </row>
    <row r="60" spans="2:21" s="219" customFormat="1" ht="12.75" customHeight="1">
      <c r="B60" s="229"/>
      <c r="C60" s="229"/>
      <c r="D60" s="229"/>
      <c r="E60" s="229"/>
      <c r="F60" s="229" t="s">
        <v>567</v>
      </c>
      <c r="G60" s="229" t="s">
        <v>556</v>
      </c>
      <c r="H60" s="229"/>
      <c r="I60" s="229"/>
      <c r="J60" s="206">
        <v>0</v>
      </c>
      <c r="L60" s="206">
        <v>0</v>
      </c>
      <c r="N60" s="206">
        <v>0</v>
      </c>
      <c r="P60" s="206">
        <v>0</v>
      </c>
      <c r="R60" s="206">
        <v>0</v>
      </c>
      <c r="T60" s="206">
        <v>0</v>
      </c>
      <c r="U60" s="220"/>
    </row>
    <row r="61" spans="2:21" s="219" customFormat="1" ht="12.75" customHeight="1">
      <c r="B61" s="229"/>
      <c r="C61" s="229"/>
      <c r="D61" s="229"/>
      <c r="E61" s="229" t="s">
        <v>568</v>
      </c>
      <c r="F61" s="229" t="s">
        <v>153</v>
      </c>
      <c r="G61" s="229"/>
      <c r="H61" s="229"/>
      <c r="I61" s="229"/>
      <c r="J61" s="206">
        <v>678.697</v>
      </c>
      <c r="L61" s="206">
        <v>223.15189618848956</v>
      </c>
      <c r="N61" s="206">
        <v>0</v>
      </c>
      <c r="P61" s="206">
        <v>0</v>
      </c>
      <c r="R61" s="206">
        <v>80.82114081151047</v>
      </c>
      <c r="T61" s="206">
        <v>982.6700370000001</v>
      </c>
      <c r="U61" s="220"/>
    </row>
    <row r="62" spans="2:21" s="219" customFormat="1" ht="12.75" customHeight="1">
      <c r="B62" s="229"/>
      <c r="C62" s="229"/>
      <c r="D62" s="229"/>
      <c r="E62" s="229"/>
      <c r="F62" s="229" t="s">
        <v>569</v>
      </c>
      <c r="G62" s="229" t="s">
        <v>554</v>
      </c>
      <c r="H62" s="229"/>
      <c r="I62" s="229"/>
      <c r="J62" s="206">
        <v>214.452</v>
      </c>
      <c r="L62" s="206">
        <v>75.94691701055086</v>
      </c>
      <c r="N62" s="206">
        <v>0</v>
      </c>
      <c r="P62" s="206">
        <v>0</v>
      </c>
      <c r="R62" s="206">
        <v>8.56085255259893</v>
      </c>
      <c r="T62" s="206">
        <v>298.95976956314985</v>
      </c>
      <c r="U62" s="220"/>
    </row>
    <row r="63" spans="2:21" s="219" customFormat="1" ht="12.75" customHeight="1">
      <c r="B63" s="229"/>
      <c r="C63" s="229"/>
      <c r="D63" s="229"/>
      <c r="E63" s="229"/>
      <c r="F63" s="229" t="s">
        <v>570</v>
      </c>
      <c r="G63" s="229" t="s">
        <v>556</v>
      </c>
      <c r="H63" s="229"/>
      <c r="I63" s="229"/>
      <c r="J63" s="206">
        <v>464.245</v>
      </c>
      <c r="L63" s="206">
        <v>147.2049791779387</v>
      </c>
      <c r="N63" s="206">
        <v>0</v>
      </c>
      <c r="P63" s="206">
        <v>0</v>
      </c>
      <c r="R63" s="206">
        <v>72.26028825891154</v>
      </c>
      <c r="T63" s="206">
        <v>683.7102674368502</v>
      </c>
      <c r="U63" s="220"/>
    </row>
    <row r="64" spans="2:21" s="219" customFormat="1" ht="12.75" customHeight="1">
      <c r="B64" s="229"/>
      <c r="C64" s="229"/>
      <c r="D64" s="229"/>
      <c r="E64" s="229" t="s">
        <v>571</v>
      </c>
      <c r="F64" s="229" t="s">
        <v>154</v>
      </c>
      <c r="G64" s="229"/>
      <c r="H64" s="229"/>
      <c r="I64" s="229"/>
      <c r="J64" s="206">
        <v>2.0549173400000003</v>
      </c>
      <c r="L64" s="206">
        <v>19.238896999999998</v>
      </c>
      <c r="N64" s="206">
        <v>0</v>
      </c>
      <c r="P64" s="206">
        <v>-0.00491733999999866</v>
      </c>
      <c r="R64" s="206">
        <v>0</v>
      </c>
      <c r="T64" s="206">
        <v>21.288897</v>
      </c>
      <c r="U64" s="220"/>
    </row>
    <row r="65" spans="2:21" s="219" customFormat="1" ht="12.75" customHeight="1">
      <c r="B65" s="229"/>
      <c r="C65" s="229"/>
      <c r="D65" s="229"/>
      <c r="E65" s="229"/>
      <c r="F65" s="229" t="s">
        <v>572</v>
      </c>
      <c r="G65" s="229" t="s">
        <v>554</v>
      </c>
      <c r="H65" s="229"/>
      <c r="I65" s="229"/>
      <c r="J65" s="206">
        <v>0</v>
      </c>
      <c r="L65" s="206">
        <v>0</v>
      </c>
      <c r="N65" s="206">
        <v>0</v>
      </c>
      <c r="P65" s="206">
        <v>0</v>
      </c>
      <c r="R65" s="206">
        <v>0</v>
      </c>
      <c r="T65" s="206">
        <v>0</v>
      </c>
      <c r="U65" s="220"/>
    </row>
    <row r="66" spans="2:21" s="219" customFormat="1" ht="12.75" customHeight="1">
      <c r="B66" s="229"/>
      <c r="C66" s="229"/>
      <c r="D66" s="229"/>
      <c r="E66" s="229"/>
      <c r="F66" s="229" t="s">
        <v>573</v>
      </c>
      <c r="G66" s="229" t="s">
        <v>556</v>
      </c>
      <c r="H66" s="229"/>
      <c r="I66" s="229"/>
      <c r="J66" s="206">
        <v>2.0549173400000003</v>
      </c>
      <c r="L66" s="206">
        <v>19.238896999999998</v>
      </c>
      <c r="N66" s="206">
        <v>0</v>
      </c>
      <c r="P66" s="206">
        <v>-0.00491733999999866</v>
      </c>
      <c r="R66" s="206">
        <v>0</v>
      </c>
      <c r="T66" s="206">
        <v>21.288897</v>
      </c>
      <c r="U66" s="220"/>
    </row>
    <row r="67" spans="2:21" s="219" customFormat="1" ht="12.75" customHeight="1">
      <c r="B67" s="229"/>
      <c r="C67" s="229"/>
      <c r="D67" s="229" t="s">
        <v>275</v>
      </c>
      <c r="E67" s="229" t="s">
        <v>23</v>
      </c>
      <c r="F67" s="229"/>
      <c r="G67" s="229"/>
      <c r="H67" s="229"/>
      <c r="I67" s="229"/>
      <c r="J67" s="206">
        <v>7824.163621975609</v>
      </c>
      <c r="L67" s="206">
        <v>2298.9147390000016</v>
      </c>
      <c r="N67" s="206">
        <v>0</v>
      </c>
      <c r="P67" s="206">
        <v>71.223567</v>
      </c>
      <c r="R67" s="206">
        <v>-247.391404602357</v>
      </c>
      <c r="T67" s="206">
        <v>9946.910523373253</v>
      </c>
      <c r="U67" s="220"/>
    </row>
    <row r="68" spans="2:21" s="219" customFormat="1" ht="12.75" customHeight="1">
      <c r="B68" s="229"/>
      <c r="C68" s="229"/>
      <c r="D68" s="229"/>
      <c r="E68" s="229" t="s">
        <v>574</v>
      </c>
      <c r="F68" s="229" t="s">
        <v>81</v>
      </c>
      <c r="G68" s="229"/>
      <c r="H68" s="229"/>
      <c r="I68" s="229"/>
      <c r="J68" s="206">
        <v>0</v>
      </c>
      <c r="L68" s="206">
        <v>0</v>
      </c>
      <c r="N68" s="206">
        <v>0</v>
      </c>
      <c r="P68" s="206">
        <v>0</v>
      </c>
      <c r="R68" s="206">
        <v>0</v>
      </c>
      <c r="T68" s="206">
        <v>0</v>
      </c>
      <c r="U68" s="220"/>
    </row>
    <row r="69" spans="2:21" s="219" customFormat="1" ht="12.75" customHeight="1">
      <c r="B69" s="229"/>
      <c r="C69" s="229"/>
      <c r="D69" s="229"/>
      <c r="E69" s="229" t="s">
        <v>575</v>
      </c>
      <c r="F69" s="229" t="s">
        <v>533</v>
      </c>
      <c r="G69" s="229"/>
      <c r="H69" s="229"/>
      <c r="I69" s="229"/>
      <c r="J69" s="206">
        <v>0</v>
      </c>
      <c r="L69" s="206">
        <v>590.926707173731</v>
      </c>
      <c r="N69" s="206">
        <v>0</v>
      </c>
      <c r="P69" s="206">
        <v>0</v>
      </c>
      <c r="R69" s="206">
        <v>0</v>
      </c>
      <c r="T69" s="206">
        <v>590.926707173731</v>
      </c>
      <c r="U69" s="220"/>
    </row>
    <row r="70" spans="2:21" s="219" customFormat="1" ht="12.75" customHeight="1">
      <c r="B70" s="229"/>
      <c r="C70" s="229"/>
      <c r="D70" s="229"/>
      <c r="E70" s="229" t="s">
        <v>576</v>
      </c>
      <c r="F70" s="229" t="s">
        <v>153</v>
      </c>
      <c r="G70" s="229"/>
      <c r="H70" s="229"/>
      <c r="I70" s="229"/>
      <c r="J70" s="206">
        <v>1451.196</v>
      </c>
      <c r="L70" s="206">
        <v>819.1047390000006</v>
      </c>
      <c r="N70" s="206">
        <v>0</v>
      </c>
      <c r="P70" s="206">
        <v>8.514370999999999</v>
      </c>
      <c r="R70" s="206">
        <v>-247.39283799999976</v>
      </c>
      <c r="T70" s="206">
        <v>2031.422272</v>
      </c>
      <c r="U70" s="220"/>
    </row>
    <row r="71" spans="2:21" s="219" customFormat="1" ht="12.75" customHeight="1">
      <c r="B71" s="229"/>
      <c r="C71" s="229"/>
      <c r="D71" s="229"/>
      <c r="E71" s="229" t="s">
        <v>577</v>
      </c>
      <c r="F71" s="229" t="s">
        <v>154</v>
      </c>
      <c r="G71" s="229"/>
      <c r="H71" s="229"/>
      <c r="I71" s="229"/>
      <c r="J71" s="206">
        <v>6372.967621975609</v>
      </c>
      <c r="L71" s="206">
        <v>888.8832928262702</v>
      </c>
      <c r="N71" s="206">
        <v>0</v>
      </c>
      <c r="P71" s="206">
        <v>62.70919599999999</v>
      </c>
      <c r="R71" s="206">
        <v>0.0014333976427778339</v>
      </c>
      <c r="T71" s="206">
        <v>7324.561544199522</v>
      </c>
      <c r="U71" s="220"/>
    </row>
    <row r="72" spans="2:21" s="219" customFormat="1" ht="12.75" customHeight="1">
      <c r="B72" s="229"/>
      <c r="C72" s="229"/>
      <c r="D72" s="229"/>
      <c r="E72" s="229"/>
      <c r="F72" s="229" t="s">
        <v>578</v>
      </c>
      <c r="G72" s="229" t="s">
        <v>65</v>
      </c>
      <c r="H72" s="229"/>
      <c r="I72" s="229"/>
      <c r="J72" s="206">
        <v>151.1</v>
      </c>
      <c r="L72" s="206">
        <v>574.305</v>
      </c>
      <c r="N72" s="206">
        <v>0</v>
      </c>
      <c r="P72" s="206">
        <v>0</v>
      </c>
      <c r="R72" s="206">
        <v>0</v>
      </c>
      <c r="T72" s="206">
        <v>725.405</v>
      </c>
      <c r="U72" s="220"/>
    </row>
    <row r="73" spans="2:21" s="219" customFormat="1" ht="12.75" customHeight="1">
      <c r="B73" s="229"/>
      <c r="C73" s="229"/>
      <c r="D73" s="229"/>
      <c r="E73" s="229"/>
      <c r="F73" s="229" t="s">
        <v>579</v>
      </c>
      <c r="G73" s="229" t="s">
        <v>66</v>
      </c>
      <c r="H73" s="229"/>
      <c r="I73" s="229"/>
      <c r="J73" s="206">
        <v>6221.867621975609</v>
      </c>
      <c r="L73" s="206">
        <v>314.5782928262702</v>
      </c>
      <c r="N73" s="206">
        <v>0</v>
      </c>
      <c r="P73" s="206">
        <v>62.70919599999999</v>
      </c>
      <c r="R73" s="206">
        <v>0.0014333976427778339</v>
      </c>
      <c r="T73" s="206">
        <v>6599.156544199523</v>
      </c>
      <c r="U73" s="220"/>
    </row>
    <row r="74" spans="2:21" s="219" customFormat="1" ht="12.75" customHeight="1">
      <c r="B74" s="229"/>
      <c r="C74" s="229"/>
      <c r="D74" s="229" t="s">
        <v>276</v>
      </c>
      <c r="E74" s="229" t="s">
        <v>24</v>
      </c>
      <c r="F74" s="229"/>
      <c r="G74" s="229"/>
      <c r="H74" s="229"/>
      <c r="I74" s="229"/>
      <c r="J74" s="206">
        <v>352.14799999999997</v>
      </c>
      <c r="L74" s="206">
        <v>0</v>
      </c>
      <c r="N74" s="206">
        <v>0</v>
      </c>
      <c r="P74" s="206">
        <v>3.3</v>
      </c>
      <c r="R74" s="206">
        <v>0</v>
      </c>
      <c r="T74" s="206">
        <v>355.448</v>
      </c>
      <c r="U74" s="220"/>
    </row>
    <row r="75" spans="2:21" s="219" customFormat="1" ht="12.75" customHeight="1">
      <c r="B75" s="229"/>
      <c r="C75" s="229"/>
      <c r="D75" s="229"/>
      <c r="E75" s="229" t="s">
        <v>277</v>
      </c>
      <c r="F75" s="229" t="s">
        <v>81</v>
      </c>
      <c r="G75" s="229"/>
      <c r="H75" s="229"/>
      <c r="I75" s="229"/>
      <c r="J75" s="206">
        <v>244.34799999999998</v>
      </c>
      <c r="L75" s="206">
        <v>0</v>
      </c>
      <c r="N75" s="206">
        <v>0</v>
      </c>
      <c r="P75" s="206">
        <v>3.3</v>
      </c>
      <c r="R75" s="206">
        <v>0</v>
      </c>
      <c r="T75" s="206">
        <v>247.648</v>
      </c>
      <c r="U75" s="220"/>
    </row>
    <row r="76" spans="2:21" s="219" customFormat="1" ht="12.75" customHeight="1">
      <c r="B76" s="229"/>
      <c r="C76" s="229"/>
      <c r="D76" s="229"/>
      <c r="E76" s="229"/>
      <c r="F76" s="229" t="s">
        <v>580</v>
      </c>
      <c r="G76" s="229" t="s">
        <v>554</v>
      </c>
      <c r="H76" s="229"/>
      <c r="I76" s="229"/>
      <c r="J76" s="206">
        <v>244.34799999999998</v>
      </c>
      <c r="L76" s="206">
        <v>0</v>
      </c>
      <c r="N76" s="206">
        <v>0</v>
      </c>
      <c r="P76" s="206">
        <v>3.3</v>
      </c>
      <c r="R76" s="206">
        <v>0</v>
      </c>
      <c r="T76" s="206">
        <v>247.648</v>
      </c>
      <c r="U76" s="220"/>
    </row>
    <row r="77" spans="2:21" s="219" customFormat="1" ht="12.75" customHeight="1">
      <c r="B77" s="229"/>
      <c r="C77" s="229"/>
      <c r="D77" s="229"/>
      <c r="E77" s="229"/>
      <c r="F77" s="229" t="s">
        <v>581</v>
      </c>
      <c r="G77" s="229" t="s">
        <v>556</v>
      </c>
      <c r="H77" s="229"/>
      <c r="I77" s="229"/>
      <c r="J77" s="206">
        <v>0</v>
      </c>
      <c r="L77" s="206">
        <v>0</v>
      </c>
      <c r="N77" s="206">
        <v>0</v>
      </c>
      <c r="P77" s="206">
        <v>0</v>
      </c>
      <c r="R77" s="206">
        <v>0</v>
      </c>
      <c r="T77" s="206">
        <v>0</v>
      </c>
      <c r="U77" s="220"/>
    </row>
    <row r="78" spans="2:21" s="219" customFormat="1" ht="12.75" customHeight="1">
      <c r="B78" s="229"/>
      <c r="C78" s="229"/>
      <c r="D78" s="229"/>
      <c r="E78" s="229" t="s">
        <v>278</v>
      </c>
      <c r="F78" s="229" t="s">
        <v>152</v>
      </c>
      <c r="G78" s="229"/>
      <c r="H78" s="229"/>
      <c r="I78" s="229"/>
      <c r="J78" s="206">
        <v>107.8</v>
      </c>
      <c r="L78" s="206">
        <v>0</v>
      </c>
      <c r="N78" s="206">
        <v>0</v>
      </c>
      <c r="P78" s="206">
        <v>0</v>
      </c>
      <c r="R78" s="206">
        <v>0</v>
      </c>
      <c r="T78" s="206">
        <v>107.8</v>
      </c>
      <c r="U78" s="220"/>
    </row>
    <row r="79" spans="2:21" s="219" customFormat="1" ht="12.75" customHeight="1">
      <c r="B79" s="229"/>
      <c r="C79" s="229"/>
      <c r="D79" s="229"/>
      <c r="E79" s="229"/>
      <c r="F79" s="229" t="s">
        <v>582</v>
      </c>
      <c r="G79" s="229" t="s">
        <v>554</v>
      </c>
      <c r="H79" s="229"/>
      <c r="I79" s="229"/>
      <c r="J79" s="206">
        <v>107.8</v>
      </c>
      <c r="L79" s="206">
        <v>0</v>
      </c>
      <c r="N79" s="206">
        <v>0</v>
      </c>
      <c r="P79" s="206">
        <v>0</v>
      </c>
      <c r="R79" s="206">
        <v>0</v>
      </c>
      <c r="T79" s="206">
        <v>107.8</v>
      </c>
      <c r="U79" s="220"/>
    </row>
    <row r="80" spans="2:21" s="219" customFormat="1" ht="12.75" customHeight="1">
      <c r="B80" s="229"/>
      <c r="C80" s="229"/>
      <c r="D80" s="229"/>
      <c r="E80" s="229"/>
      <c r="F80" s="229" t="s">
        <v>583</v>
      </c>
      <c r="G80" s="229" t="s">
        <v>556</v>
      </c>
      <c r="H80" s="229"/>
      <c r="I80" s="229"/>
      <c r="J80" s="206">
        <v>0</v>
      </c>
      <c r="L80" s="206">
        <v>0</v>
      </c>
      <c r="N80" s="206">
        <v>0</v>
      </c>
      <c r="P80" s="206">
        <v>0</v>
      </c>
      <c r="R80" s="206">
        <v>0</v>
      </c>
      <c r="T80" s="206">
        <v>0</v>
      </c>
      <c r="U80" s="220"/>
    </row>
    <row r="81" spans="2:21" s="219" customFormat="1" ht="12.75" customHeight="1">
      <c r="B81" s="229"/>
      <c r="C81" s="229"/>
      <c r="D81" s="229"/>
      <c r="E81" s="229" t="s">
        <v>584</v>
      </c>
      <c r="F81" s="229" t="s">
        <v>153</v>
      </c>
      <c r="G81" s="229"/>
      <c r="H81" s="229"/>
      <c r="I81" s="229"/>
      <c r="J81" s="206">
        <v>0</v>
      </c>
      <c r="L81" s="206">
        <v>0</v>
      </c>
      <c r="N81" s="206">
        <v>0</v>
      </c>
      <c r="P81" s="206">
        <v>0</v>
      </c>
      <c r="R81" s="206">
        <v>0</v>
      </c>
      <c r="T81" s="206">
        <v>0</v>
      </c>
      <c r="U81" s="220"/>
    </row>
    <row r="82" spans="2:21" s="219" customFormat="1" ht="12.75" customHeight="1">
      <c r="B82" s="229"/>
      <c r="C82" s="229"/>
      <c r="D82" s="229"/>
      <c r="E82" s="229"/>
      <c r="F82" s="229" t="s">
        <v>585</v>
      </c>
      <c r="G82" s="229" t="s">
        <v>554</v>
      </c>
      <c r="H82" s="229"/>
      <c r="I82" s="229"/>
      <c r="J82" s="206">
        <v>0</v>
      </c>
      <c r="L82" s="206">
        <v>0</v>
      </c>
      <c r="N82" s="206">
        <v>0</v>
      </c>
      <c r="P82" s="206">
        <v>0</v>
      </c>
      <c r="R82" s="206">
        <v>0</v>
      </c>
      <c r="T82" s="206">
        <v>0</v>
      </c>
      <c r="U82" s="220"/>
    </row>
    <row r="83" spans="2:21" s="219" customFormat="1" ht="12.75" customHeight="1">
      <c r="B83" s="229"/>
      <c r="C83" s="229"/>
      <c r="D83" s="229"/>
      <c r="E83" s="229"/>
      <c r="F83" s="229" t="s">
        <v>586</v>
      </c>
      <c r="G83" s="229" t="s">
        <v>556</v>
      </c>
      <c r="H83" s="229"/>
      <c r="I83" s="229"/>
      <c r="J83" s="206">
        <v>0</v>
      </c>
      <c r="L83" s="206">
        <v>0</v>
      </c>
      <c r="N83" s="206">
        <v>0</v>
      </c>
      <c r="P83" s="206">
        <v>0</v>
      </c>
      <c r="R83" s="206">
        <v>0</v>
      </c>
      <c r="T83" s="206">
        <v>0</v>
      </c>
      <c r="U83" s="220"/>
    </row>
    <row r="84" spans="2:21" s="219" customFormat="1" ht="12.75" customHeight="1">
      <c r="B84" s="229"/>
      <c r="C84" s="229"/>
      <c r="D84" s="229"/>
      <c r="E84" s="229" t="s">
        <v>587</v>
      </c>
      <c r="F84" s="229" t="s">
        <v>154</v>
      </c>
      <c r="G84" s="229"/>
      <c r="H84" s="229"/>
      <c r="I84" s="229"/>
      <c r="J84" s="206">
        <v>0</v>
      </c>
      <c r="L84" s="206">
        <v>0</v>
      </c>
      <c r="N84" s="206">
        <v>0</v>
      </c>
      <c r="P84" s="206">
        <v>0</v>
      </c>
      <c r="R84" s="206">
        <v>0</v>
      </c>
      <c r="T84" s="206">
        <v>0</v>
      </c>
      <c r="U84" s="220"/>
    </row>
    <row r="85" spans="2:21" s="219" customFormat="1" ht="12.75" customHeight="1">
      <c r="B85" s="229"/>
      <c r="C85" s="229"/>
      <c r="D85" s="229"/>
      <c r="E85" s="229"/>
      <c r="F85" s="229" t="s">
        <v>588</v>
      </c>
      <c r="G85" s="229" t="s">
        <v>554</v>
      </c>
      <c r="H85" s="229"/>
      <c r="I85" s="229"/>
      <c r="J85" s="206">
        <v>0</v>
      </c>
      <c r="L85" s="206">
        <v>0</v>
      </c>
      <c r="N85" s="206">
        <v>0</v>
      </c>
      <c r="P85" s="206">
        <v>0</v>
      </c>
      <c r="R85" s="206">
        <v>0</v>
      </c>
      <c r="T85" s="206">
        <v>0</v>
      </c>
      <c r="U85" s="220"/>
    </row>
    <row r="86" spans="2:21" s="219" customFormat="1" ht="12.75" customHeight="1">
      <c r="B86" s="229"/>
      <c r="C86" s="229"/>
      <c r="D86" s="229"/>
      <c r="E86" s="229"/>
      <c r="F86" s="229" t="s">
        <v>589</v>
      </c>
      <c r="G86" s="229" t="s">
        <v>556</v>
      </c>
      <c r="H86" s="229"/>
      <c r="I86" s="229"/>
      <c r="J86" s="206">
        <v>0</v>
      </c>
      <c r="L86" s="206">
        <v>0</v>
      </c>
      <c r="N86" s="206">
        <v>0</v>
      </c>
      <c r="P86" s="206">
        <v>0</v>
      </c>
      <c r="R86" s="206">
        <v>0</v>
      </c>
      <c r="T86" s="206">
        <v>0</v>
      </c>
      <c r="U86" s="220"/>
    </row>
    <row r="87" spans="2:21" s="219" customFormat="1" ht="12.75" customHeight="1">
      <c r="B87" s="229"/>
      <c r="C87" s="229"/>
      <c r="D87" s="229"/>
      <c r="E87" s="229"/>
      <c r="F87" s="229"/>
      <c r="G87" s="229" t="s">
        <v>590</v>
      </c>
      <c r="H87" s="229" t="s">
        <v>65</v>
      </c>
      <c r="I87" s="229"/>
      <c r="J87" s="206">
        <v>0</v>
      </c>
      <c r="L87" s="206">
        <v>0</v>
      </c>
      <c r="N87" s="206">
        <v>0</v>
      </c>
      <c r="P87" s="206">
        <v>0</v>
      </c>
      <c r="R87" s="206">
        <v>0</v>
      </c>
      <c r="T87" s="206">
        <v>0</v>
      </c>
      <c r="U87" s="220"/>
    </row>
    <row r="88" spans="2:21" s="219" customFormat="1" ht="12.75" customHeight="1">
      <c r="B88" s="229"/>
      <c r="C88" s="229"/>
      <c r="D88" s="229"/>
      <c r="E88" s="229"/>
      <c r="F88" s="229"/>
      <c r="G88" s="229" t="s">
        <v>591</v>
      </c>
      <c r="H88" s="229" t="s">
        <v>66</v>
      </c>
      <c r="I88" s="229"/>
      <c r="J88" s="206">
        <v>0</v>
      </c>
      <c r="L88" s="206">
        <v>0</v>
      </c>
      <c r="N88" s="206">
        <v>0</v>
      </c>
      <c r="P88" s="206">
        <v>0</v>
      </c>
      <c r="R88" s="206">
        <v>0</v>
      </c>
      <c r="T88" s="206">
        <v>0</v>
      </c>
      <c r="U88" s="220"/>
    </row>
    <row r="89" spans="2:21" s="233" customFormat="1" ht="12.75" customHeight="1">
      <c r="B89" s="371"/>
      <c r="C89" s="371" t="s">
        <v>68</v>
      </c>
      <c r="D89" s="371" t="s">
        <v>761</v>
      </c>
      <c r="E89" s="371"/>
      <c r="F89" s="371"/>
      <c r="G89" s="374"/>
      <c r="H89" s="371"/>
      <c r="I89" s="371"/>
      <c r="J89" s="372">
        <v>16963.4</v>
      </c>
      <c r="L89" s="372">
        <v>1997.4499292526511</v>
      </c>
      <c r="N89" s="372">
        <v>-47.999796938862005</v>
      </c>
      <c r="P89" s="372">
        <v>516.0927041471216</v>
      </c>
      <c r="R89" s="372">
        <v>0.001726679088384045</v>
      </c>
      <c r="T89" s="372">
        <v>19428.94456314</v>
      </c>
      <c r="U89" s="373"/>
    </row>
    <row r="90" spans="2:21" s="219" customFormat="1" ht="12.75" customHeight="1">
      <c r="B90" s="229"/>
      <c r="C90" s="229"/>
      <c r="D90" s="229" t="s">
        <v>592</v>
      </c>
      <c r="E90" s="210" t="s">
        <v>70</v>
      </c>
      <c r="F90" s="211"/>
      <c r="G90" s="229"/>
      <c r="H90" s="229"/>
      <c r="I90" s="229"/>
      <c r="J90" s="206">
        <v>3.3</v>
      </c>
      <c r="L90" s="206">
        <v>0</v>
      </c>
      <c r="N90" s="206">
        <v>0</v>
      </c>
      <c r="P90" s="206">
        <v>1.1</v>
      </c>
      <c r="R90" s="206">
        <v>-0.08041454000000048</v>
      </c>
      <c r="T90" s="206">
        <v>4.31958546</v>
      </c>
      <c r="U90" s="220"/>
    </row>
    <row r="91" spans="2:21" s="219" customFormat="1" ht="12.75" customHeight="1">
      <c r="B91" s="229"/>
      <c r="C91" s="229"/>
      <c r="D91" s="229" t="s">
        <v>593</v>
      </c>
      <c r="E91" s="210" t="s">
        <v>71</v>
      </c>
      <c r="F91" s="211"/>
      <c r="G91" s="229"/>
      <c r="H91" s="229"/>
      <c r="I91" s="229"/>
      <c r="J91" s="206">
        <v>52.6</v>
      </c>
      <c r="L91" s="206">
        <v>-0.6636642029824089</v>
      </c>
      <c r="N91" s="206">
        <v>0</v>
      </c>
      <c r="P91" s="206">
        <v>2.675802362982405</v>
      </c>
      <c r="R91" s="206">
        <v>0</v>
      </c>
      <c r="T91" s="206">
        <v>54.61213816</v>
      </c>
      <c r="U91" s="220"/>
    </row>
    <row r="92" spans="2:21" s="219" customFormat="1" ht="12.75" customHeight="1">
      <c r="B92" s="229"/>
      <c r="C92" s="229"/>
      <c r="D92" s="229" t="s">
        <v>594</v>
      </c>
      <c r="E92" s="210" t="s">
        <v>72</v>
      </c>
      <c r="F92" s="211"/>
      <c r="G92" s="229"/>
      <c r="H92" s="229"/>
      <c r="I92" s="229"/>
      <c r="J92" s="206">
        <v>188.8</v>
      </c>
      <c r="L92" s="206">
        <v>-83.09869357451547</v>
      </c>
      <c r="N92" s="206">
        <v>0</v>
      </c>
      <c r="P92" s="206">
        <v>7.396770614518852</v>
      </c>
      <c r="R92" s="206">
        <v>0.11457575999671121</v>
      </c>
      <c r="T92" s="206">
        <v>113.21265280000009</v>
      </c>
      <c r="U92" s="220"/>
    </row>
    <row r="93" spans="2:21" s="219" customFormat="1" ht="12.75" customHeight="1">
      <c r="B93" s="229"/>
      <c r="C93" s="229"/>
      <c r="D93" s="229" t="s">
        <v>595</v>
      </c>
      <c r="E93" s="210" t="s">
        <v>73</v>
      </c>
      <c r="F93" s="211"/>
      <c r="G93" s="229"/>
      <c r="H93" s="229"/>
      <c r="I93" s="229"/>
      <c r="J93" s="206">
        <v>16689.1</v>
      </c>
      <c r="L93" s="206">
        <v>2079.005927670149</v>
      </c>
      <c r="N93" s="206">
        <v>-47.999796938862005</v>
      </c>
      <c r="P93" s="206">
        <v>504.8201311696202</v>
      </c>
      <c r="R93" s="206">
        <v>0.001726679091724484</v>
      </c>
      <c r="T93" s="206">
        <v>19224.92798858</v>
      </c>
      <c r="U93" s="220"/>
    </row>
    <row r="94" spans="2:21" s="219" customFormat="1" ht="12.75" customHeight="1">
      <c r="B94" s="229"/>
      <c r="C94" s="229"/>
      <c r="D94" s="229"/>
      <c r="E94" s="211" t="s">
        <v>596</v>
      </c>
      <c r="F94" s="210" t="s">
        <v>74</v>
      </c>
      <c r="G94" s="229"/>
      <c r="H94" s="229"/>
      <c r="I94" s="229"/>
      <c r="J94" s="206">
        <v>8900.4</v>
      </c>
      <c r="L94" s="206">
        <v>1826.1367489476447</v>
      </c>
      <c r="N94" s="206">
        <v>0</v>
      </c>
      <c r="P94" s="206">
        <v>45.591181443262045</v>
      </c>
      <c r="R94" s="206">
        <v>0.03588789909177566</v>
      </c>
      <c r="T94" s="206">
        <v>10772.163818289999</v>
      </c>
      <c r="U94" s="220"/>
    </row>
    <row r="95" spans="2:21" s="219" customFormat="1" ht="12.75" customHeight="1">
      <c r="B95" s="229"/>
      <c r="C95" s="229"/>
      <c r="D95" s="229"/>
      <c r="E95" s="211" t="s">
        <v>597</v>
      </c>
      <c r="F95" s="210" t="s">
        <v>75</v>
      </c>
      <c r="G95" s="229"/>
      <c r="H95" s="229"/>
      <c r="I95" s="229"/>
      <c r="J95" s="206">
        <v>7788.7</v>
      </c>
      <c r="L95" s="206">
        <v>252.8691787225044</v>
      </c>
      <c r="N95" s="206">
        <v>-47.999796938862005</v>
      </c>
      <c r="P95" s="206">
        <v>459.22894972635817</v>
      </c>
      <c r="R95" s="206">
        <v>-0.03416122000005117</v>
      </c>
      <c r="T95" s="206">
        <v>8452.76417029</v>
      </c>
      <c r="U95" s="220"/>
    </row>
    <row r="96" spans="2:21" s="219" customFormat="1" ht="12.75" customHeight="1">
      <c r="B96" s="229"/>
      <c r="C96" s="229"/>
      <c r="D96" s="229" t="s">
        <v>598</v>
      </c>
      <c r="E96" s="210" t="s">
        <v>76</v>
      </c>
      <c r="F96" s="211"/>
      <c r="G96" s="229"/>
      <c r="H96" s="229"/>
      <c r="I96" s="229"/>
      <c r="J96" s="206">
        <v>29.6</v>
      </c>
      <c r="L96" s="206">
        <v>2.20635935999994</v>
      </c>
      <c r="N96" s="206">
        <v>0</v>
      </c>
      <c r="P96" s="206">
        <v>0.10000000000011014</v>
      </c>
      <c r="R96" s="206">
        <v>-0.03416122000005117</v>
      </c>
      <c r="T96" s="206">
        <v>31.87219814</v>
      </c>
      <c r="U96" s="220"/>
    </row>
    <row r="97" spans="3:17" ht="12.75" customHeight="1">
      <c r="C97" s="196"/>
      <c r="D97" s="196"/>
      <c r="E97" s="196"/>
      <c r="F97" s="196"/>
      <c r="G97" s="196"/>
      <c r="H97" s="196"/>
      <c r="I97" s="196"/>
      <c r="L97" s="197"/>
      <c r="M97" s="197"/>
      <c r="N97" s="201"/>
      <c r="O97" s="201"/>
      <c r="P97" s="201"/>
      <c r="Q97" s="201"/>
    </row>
    <row r="98" spans="2:20" s="211" customFormat="1" ht="10.5" customHeight="1">
      <c r="B98" s="214"/>
      <c r="C98" s="214"/>
      <c r="D98" s="214"/>
      <c r="E98" s="214"/>
      <c r="F98" s="214"/>
      <c r="G98" s="214"/>
      <c r="H98" s="215"/>
      <c r="I98" s="215"/>
      <c r="J98" s="215"/>
      <c r="K98" s="215"/>
      <c r="L98" s="215" t="s">
        <v>619</v>
      </c>
      <c r="M98" s="215"/>
      <c r="N98" s="215"/>
      <c r="O98" s="215"/>
      <c r="P98" s="215"/>
      <c r="Q98" s="215"/>
      <c r="R98" s="215"/>
      <c r="S98" s="215"/>
      <c r="T98" s="216"/>
    </row>
    <row r="99" spans="8:21" ht="10.5" customHeight="1">
      <c r="H99" s="205"/>
      <c r="I99" s="205"/>
      <c r="J99" s="208"/>
      <c r="K99" s="208"/>
      <c r="L99" s="217" t="s">
        <v>639</v>
      </c>
      <c r="M99" s="217"/>
      <c r="N99" s="217"/>
      <c r="O99" s="217"/>
      <c r="P99" s="217"/>
      <c r="Q99" s="217"/>
      <c r="R99" s="217"/>
      <c r="S99" s="218"/>
      <c r="T99" s="209"/>
      <c r="U99" s="198"/>
    </row>
    <row r="100" spans="2:21" ht="10.5" customHeight="1">
      <c r="B100" s="210" t="s">
        <v>1</v>
      </c>
      <c r="F100" s="219"/>
      <c r="G100" s="219"/>
      <c r="H100" s="219"/>
      <c r="I100" s="219"/>
      <c r="L100" s="220"/>
      <c r="M100" s="220"/>
      <c r="N100" s="220"/>
      <c r="O100" s="220"/>
      <c r="P100" s="220"/>
      <c r="Q100" s="220"/>
      <c r="R100" s="220"/>
      <c r="S100" s="220"/>
      <c r="U100" s="198"/>
    </row>
    <row r="101" spans="2:20" s="211" customFormat="1" ht="41.25" customHeight="1" thickBot="1">
      <c r="B101" s="221"/>
      <c r="C101" s="221"/>
      <c r="D101" s="221"/>
      <c r="E101" s="221"/>
      <c r="F101" s="222"/>
      <c r="G101" s="222"/>
      <c r="H101" s="222"/>
      <c r="I101" s="223"/>
      <c r="J101" s="224">
        <v>2005</v>
      </c>
      <c r="K101" s="225"/>
      <c r="L101" s="224" t="s">
        <v>620</v>
      </c>
      <c r="M101" s="225"/>
      <c r="N101" s="226" t="s">
        <v>621</v>
      </c>
      <c r="O101" s="227"/>
      <c r="P101" s="228" t="s">
        <v>622</v>
      </c>
      <c r="Q101" s="227"/>
      <c r="R101" s="228" t="s">
        <v>521</v>
      </c>
      <c r="S101" s="226"/>
      <c r="T101" s="224">
        <v>2006</v>
      </c>
    </row>
    <row r="102" spans="6:21" ht="7.5" customHeight="1">
      <c r="F102" s="219"/>
      <c r="G102" s="219"/>
      <c r="H102" s="219"/>
      <c r="I102" s="219"/>
      <c r="L102" s="220"/>
      <c r="M102" s="220"/>
      <c r="N102" s="220"/>
      <c r="O102" s="220"/>
      <c r="P102" s="220"/>
      <c r="Q102" s="220"/>
      <c r="R102" s="220"/>
      <c r="S102" s="220"/>
      <c r="U102" s="198"/>
    </row>
    <row r="103" spans="2:21" s="219" customFormat="1" ht="12.75" customHeight="1">
      <c r="B103" s="219" t="s">
        <v>422</v>
      </c>
      <c r="C103" s="219" t="s">
        <v>8</v>
      </c>
      <c r="D103" s="232"/>
      <c r="J103" s="220">
        <v>124563.9153202826</v>
      </c>
      <c r="K103" s="220"/>
      <c r="L103" s="220">
        <v>10987.820138026227</v>
      </c>
      <c r="M103" s="220"/>
      <c r="N103" s="220">
        <v>2259.9737354718695</v>
      </c>
      <c r="O103" s="220"/>
      <c r="P103" s="220">
        <v>-1084.0615426396746</v>
      </c>
      <c r="Q103" s="220"/>
      <c r="R103" s="220">
        <v>-42.82982879467309</v>
      </c>
      <c r="S103" s="220"/>
      <c r="T103" s="220">
        <v>136684.8402402506</v>
      </c>
      <c r="U103" s="220"/>
    </row>
    <row r="104" spans="2:21" s="219" customFormat="1" ht="12.75" customHeight="1">
      <c r="B104" s="233"/>
      <c r="C104" s="233"/>
      <c r="D104" s="234"/>
      <c r="J104" s="220"/>
      <c r="K104" s="220"/>
      <c r="L104" s="220"/>
      <c r="M104" s="220"/>
      <c r="N104" s="220"/>
      <c r="O104" s="220"/>
      <c r="P104" s="220"/>
      <c r="Q104" s="220"/>
      <c r="R104" s="220"/>
      <c r="S104" s="220"/>
      <c r="T104" s="220"/>
      <c r="U104" s="220"/>
    </row>
    <row r="105" spans="3:21" s="233" customFormat="1" ht="12.75" customHeight="1">
      <c r="C105" s="233" t="s">
        <v>417</v>
      </c>
      <c r="D105" s="233" t="s">
        <v>765</v>
      </c>
      <c r="J105" s="373">
        <v>74196.37524499242</v>
      </c>
      <c r="K105" s="373"/>
      <c r="L105" s="373">
        <v>7298.38245351636</v>
      </c>
      <c r="M105" s="373"/>
      <c r="N105" s="373">
        <v>610.1606687404235</v>
      </c>
      <c r="O105" s="373"/>
      <c r="P105" s="373">
        <v>-1866.8523332153798</v>
      </c>
      <c r="Q105" s="373"/>
      <c r="R105" s="373">
        <v>58.670491640469805</v>
      </c>
      <c r="S105" s="373"/>
      <c r="T105" s="373">
        <v>80296.73652567429</v>
      </c>
      <c r="U105" s="373"/>
    </row>
    <row r="106" spans="4:21" s="219" customFormat="1" ht="12.75" customHeight="1">
      <c r="D106" s="219" t="s">
        <v>200</v>
      </c>
      <c r="E106" s="219" t="s">
        <v>522</v>
      </c>
      <c r="J106" s="220">
        <v>69932.4</v>
      </c>
      <c r="K106" s="220"/>
      <c r="L106" s="220">
        <v>9122.810949516359</v>
      </c>
      <c r="M106" s="220"/>
      <c r="N106" s="220">
        <v>610.1606687404235</v>
      </c>
      <c r="O106" s="220"/>
      <c r="P106" s="220">
        <v>-1879.4523332153797</v>
      </c>
      <c r="Q106" s="220"/>
      <c r="R106" s="220">
        <v>120.8611586328957</v>
      </c>
      <c r="S106" s="220"/>
      <c r="T106" s="220">
        <v>77906.78044367429</v>
      </c>
      <c r="U106" s="220"/>
    </row>
    <row r="107" spans="5:21" s="219" customFormat="1" ht="12.75" customHeight="1">
      <c r="E107" s="219" t="s">
        <v>201</v>
      </c>
      <c r="J107" s="220">
        <v>0</v>
      </c>
      <c r="K107" s="220"/>
      <c r="L107" s="220">
        <v>0</v>
      </c>
      <c r="M107" s="220"/>
      <c r="N107" s="220">
        <v>0</v>
      </c>
      <c r="O107" s="220"/>
      <c r="P107" s="220">
        <v>0</v>
      </c>
      <c r="Q107" s="220"/>
      <c r="R107" s="220">
        <v>0</v>
      </c>
      <c r="S107" s="220"/>
      <c r="T107" s="220">
        <v>0</v>
      </c>
      <c r="U107" s="220"/>
    </row>
    <row r="108" spans="5:21" s="219" customFormat="1" ht="12.75" customHeight="1">
      <c r="E108" s="219" t="s">
        <v>523</v>
      </c>
      <c r="F108" s="219" t="s">
        <v>600</v>
      </c>
      <c r="J108" s="220">
        <v>0</v>
      </c>
      <c r="K108" s="220"/>
      <c r="L108" s="220">
        <v>0</v>
      </c>
      <c r="M108" s="220"/>
      <c r="N108" s="220">
        <v>0</v>
      </c>
      <c r="O108" s="220"/>
      <c r="P108" s="220">
        <v>0</v>
      </c>
      <c r="Q108" s="220"/>
      <c r="R108" s="220">
        <v>0</v>
      </c>
      <c r="S108" s="220"/>
      <c r="T108" s="220">
        <v>0</v>
      </c>
      <c r="U108" s="220"/>
    </row>
    <row r="109" spans="5:21" s="219" customFormat="1" ht="12.75" customHeight="1">
      <c r="E109" s="219" t="s">
        <v>525</v>
      </c>
      <c r="F109" s="219" t="s">
        <v>601</v>
      </c>
      <c r="J109" s="220">
        <v>69932.4</v>
      </c>
      <c r="K109" s="220"/>
      <c r="L109" s="220">
        <v>9122.810949516359</v>
      </c>
      <c r="M109" s="220"/>
      <c r="N109" s="220">
        <v>610.1606687404235</v>
      </c>
      <c r="O109" s="220"/>
      <c r="P109" s="220">
        <v>-1879.4523332153797</v>
      </c>
      <c r="Q109" s="220"/>
      <c r="R109" s="220">
        <v>120.8611586328957</v>
      </c>
      <c r="S109" s="220"/>
      <c r="T109" s="220">
        <v>77906.78044367429</v>
      </c>
      <c r="U109" s="220"/>
    </row>
    <row r="110" spans="4:21" s="219" customFormat="1" ht="12.75" customHeight="1">
      <c r="D110" s="219" t="s">
        <v>204</v>
      </c>
      <c r="E110" s="219" t="s">
        <v>17</v>
      </c>
      <c r="J110" s="220">
        <v>4263.97524499243</v>
      </c>
      <c r="K110" s="220"/>
      <c r="L110" s="220">
        <v>-1824.4284959999998</v>
      </c>
      <c r="M110" s="220"/>
      <c r="N110" s="220">
        <v>0</v>
      </c>
      <c r="O110" s="220"/>
      <c r="P110" s="220">
        <v>12.6</v>
      </c>
      <c r="Q110" s="220"/>
      <c r="R110" s="220">
        <v>-62.190666992425896</v>
      </c>
      <c r="S110" s="220"/>
      <c r="T110" s="220">
        <v>2389.9560820000042</v>
      </c>
      <c r="U110" s="220"/>
    </row>
    <row r="111" spans="5:21" s="219" customFormat="1" ht="12.75" customHeight="1">
      <c r="E111" s="219" t="s">
        <v>527</v>
      </c>
      <c r="F111" s="219" t="s">
        <v>600</v>
      </c>
      <c r="J111" s="220">
        <v>0</v>
      </c>
      <c r="K111" s="220"/>
      <c r="L111" s="220">
        <v>0</v>
      </c>
      <c r="M111" s="220"/>
      <c r="N111" s="220">
        <v>0</v>
      </c>
      <c r="O111" s="220"/>
      <c r="P111" s="220">
        <v>0</v>
      </c>
      <c r="Q111" s="220"/>
      <c r="R111" s="220">
        <v>0</v>
      </c>
      <c r="S111" s="220"/>
      <c r="T111" s="220">
        <v>0</v>
      </c>
      <c r="U111" s="220"/>
    </row>
    <row r="112" spans="5:21" s="219" customFormat="1" ht="12.75" customHeight="1">
      <c r="E112" s="219" t="s">
        <v>528</v>
      </c>
      <c r="F112" s="219" t="s">
        <v>601</v>
      </c>
      <c r="J112" s="220">
        <v>4263.97524499243</v>
      </c>
      <c r="K112" s="220"/>
      <c r="L112" s="220">
        <v>-1824.4284959999998</v>
      </c>
      <c r="M112" s="220"/>
      <c r="N112" s="220">
        <v>0</v>
      </c>
      <c r="O112" s="220"/>
      <c r="P112" s="220">
        <v>12.6</v>
      </c>
      <c r="Q112" s="220"/>
      <c r="R112" s="220">
        <v>-62.190666992425896</v>
      </c>
      <c r="S112" s="220"/>
      <c r="T112" s="220">
        <v>2389.9560820000042</v>
      </c>
      <c r="U112" s="220"/>
    </row>
    <row r="113" spans="3:21" s="233" customFormat="1" ht="12.75" customHeight="1">
      <c r="C113" s="233" t="s">
        <v>421</v>
      </c>
      <c r="D113" s="233" t="s">
        <v>755</v>
      </c>
      <c r="J113" s="373">
        <v>17984.997130728196</v>
      </c>
      <c r="K113" s="373"/>
      <c r="L113" s="373">
        <v>846.1942845635242</v>
      </c>
      <c r="M113" s="373"/>
      <c r="N113" s="373">
        <v>1425.2746388275925</v>
      </c>
      <c r="O113" s="373"/>
      <c r="P113" s="373">
        <v>-262.03386298232806</v>
      </c>
      <c r="Q113" s="373"/>
      <c r="R113" s="373">
        <v>-172.35615743551614</v>
      </c>
      <c r="S113" s="373"/>
      <c r="T113" s="373">
        <v>19822.098451605718</v>
      </c>
      <c r="U113" s="373"/>
    </row>
    <row r="114" spans="4:21" s="219" customFormat="1" ht="12.75" customHeight="1">
      <c r="D114" s="219" t="s">
        <v>602</v>
      </c>
      <c r="E114" s="219" t="s">
        <v>209</v>
      </c>
      <c r="J114" s="220">
        <v>6832.035268292682</v>
      </c>
      <c r="K114" s="220"/>
      <c r="L114" s="220">
        <v>-124.05313043647601</v>
      </c>
      <c r="M114" s="220"/>
      <c r="N114" s="220">
        <v>1645.2338648905927</v>
      </c>
      <c r="O114" s="220"/>
      <c r="P114" s="220">
        <v>-262.03386298232806</v>
      </c>
      <c r="Q114" s="220"/>
      <c r="R114" s="220">
        <v>-40.46</v>
      </c>
      <c r="S114" s="220"/>
      <c r="T114" s="220">
        <v>8050.74455766872</v>
      </c>
      <c r="U114" s="220"/>
    </row>
    <row r="115" spans="5:21" s="219" customFormat="1" ht="12.75" customHeight="1">
      <c r="E115" s="219" t="s">
        <v>531</v>
      </c>
      <c r="F115" s="219" t="s">
        <v>603</v>
      </c>
      <c r="J115" s="220">
        <v>1419.9</v>
      </c>
      <c r="K115" s="220"/>
      <c r="L115" s="220">
        <v>-209.27648120473822</v>
      </c>
      <c r="M115" s="220"/>
      <c r="N115" s="220">
        <v>158.44007637027156</v>
      </c>
      <c r="O115" s="220"/>
      <c r="P115" s="220">
        <v>-54.30968226850324</v>
      </c>
      <c r="Q115" s="220"/>
      <c r="R115" s="220">
        <v>14</v>
      </c>
      <c r="S115" s="220"/>
      <c r="T115" s="220">
        <v>1328.7539128970302</v>
      </c>
      <c r="U115" s="220"/>
    </row>
    <row r="116" spans="5:21" s="219" customFormat="1" ht="12.75" customHeight="1">
      <c r="E116" s="219" t="s">
        <v>532</v>
      </c>
      <c r="F116" s="219" t="s">
        <v>154</v>
      </c>
      <c r="J116" s="220">
        <v>5412.135268292683</v>
      </c>
      <c r="K116" s="220"/>
      <c r="L116" s="220">
        <v>85.22335076826218</v>
      </c>
      <c r="M116" s="220"/>
      <c r="N116" s="220">
        <v>1486.793788520321</v>
      </c>
      <c r="O116" s="220"/>
      <c r="P116" s="220">
        <v>-207.7241807138248</v>
      </c>
      <c r="Q116" s="220"/>
      <c r="R116" s="220">
        <v>-54.46</v>
      </c>
      <c r="S116" s="220"/>
      <c r="T116" s="220">
        <v>6721.990644771689</v>
      </c>
      <c r="U116" s="220"/>
    </row>
    <row r="117" spans="4:21" s="219" customFormat="1" ht="12.75" customHeight="1">
      <c r="D117" s="219" t="s">
        <v>604</v>
      </c>
      <c r="E117" s="219" t="s">
        <v>215</v>
      </c>
      <c r="J117" s="220">
        <v>11152.961862435515</v>
      </c>
      <c r="K117" s="220"/>
      <c r="L117" s="220">
        <v>970.247415</v>
      </c>
      <c r="M117" s="220"/>
      <c r="N117" s="220">
        <v>-219.95922606300002</v>
      </c>
      <c r="O117" s="220"/>
      <c r="P117" s="220">
        <v>0</v>
      </c>
      <c r="Q117" s="220"/>
      <c r="R117" s="220">
        <v>-131.89615743551616</v>
      </c>
      <c r="S117" s="220"/>
      <c r="T117" s="220">
        <v>11771.353893937</v>
      </c>
      <c r="U117" s="220"/>
    </row>
    <row r="118" spans="5:21" s="219" customFormat="1" ht="12.75" customHeight="1">
      <c r="E118" s="219" t="s">
        <v>537</v>
      </c>
      <c r="F118" s="219" t="s">
        <v>538</v>
      </c>
      <c r="J118" s="220">
        <v>11152.961862435515</v>
      </c>
      <c r="K118" s="220"/>
      <c r="L118" s="220">
        <v>931.6474150000001</v>
      </c>
      <c r="M118" s="220"/>
      <c r="N118" s="220">
        <v>-219.95922606300002</v>
      </c>
      <c r="O118" s="220"/>
      <c r="P118" s="220">
        <v>0</v>
      </c>
      <c r="Q118" s="220"/>
      <c r="R118" s="220">
        <v>-131.89615743551616</v>
      </c>
      <c r="S118" s="220"/>
      <c r="T118" s="220">
        <v>11732.753893936999</v>
      </c>
      <c r="U118" s="220"/>
    </row>
    <row r="119" spans="6:21" s="219" customFormat="1" ht="12.75" customHeight="1">
      <c r="F119" s="219" t="s">
        <v>539</v>
      </c>
      <c r="G119" s="219" t="s">
        <v>81</v>
      </c>
      <c r="J119" s="220">
        <v>0</v>
      </c>
      <c r="K119" s="220"/>
      <c r="L119" s="220">
        <v>0</v>
      </c>
      <c r="M119" s="220"/>
      <c r="N119" s="220">
        <v>0</v>
      </c>
      <c r="O119" s="220"/>
      <c r="P119" s="220">
        <v>0</v>
      </c>
      <c r="Q119" s="220"/>
      <c r="R119" s="220">
        <v>0</v>
      </c>
      <c r="S119" s="220"/>
      <c r="T119" s="220">
        <v>0</v>
      </c>
      <c r="U119" s="220"/>
    </row>
    <row r="120" spans="6:21" s="219" customFormat="1" ht="12.75" customHeight="1">
      <c r="F120" s="219" t="s">
        <v>540</v>
      </c>
      <c r="G120" s="219" t="s">
        <v>533</v>
      </c>
      <c r="J120" s="220">
        <v>3205.667838384935</v>
      </c>
      <c r="K120" s="220"/>
      <c r="L120" s="220">
        <v>43.48312</v>
      </c>
      <c r="M120" s="220"/>
      <c r="N120" s="220">
        <v>-171.0890390630006</v>
      </c>
      <c r="O120" s="220"/>
      <c r="P120" s="220">
        <v>0</v>
      </c>
      <c r="Q120" s="220"/>
      <c r="R120" s="220">
        <v>0.03216161506528792</v>
      </c>
      <c r="S120" s="220"/>
      <c r="T120" s="220">
        <v>3078.0940809369995</v>
      </c>
      <c r="U120" s="220"/>
    </row>
    <row r="121" spans="6:21" s="219" customFormat="1" ht="12.75" customHeight="1">
      <c r="F121" s="219" t="s">
        <v>541</v>
      </c>
      <c r="G121" s="219" t="s">
        <v>153</v>
      </c>
      <c r="J121" s="220">
        <v>1107.65156741261</v>
      </c>
      <c r="K121" s="220"/>
      <c r="L121" s="220">
        <v>197.362421</v>
      </c>
      <c r="M121" s="220"/>
      <c r="N121" s="220">
        <v>10.41089999999967</v>
      </c>
      <c r="O121" s="220"/>
      <c r="P121" s="220">
        <v>0</v>
      </c>
      <c r="Q121" s="220"/>
      <c r="R121" s="220">
        <v>-0.013988412609704959</v>
      </c>
      <c r="S121" s="220"/>
      <c r="T121" s="220">
        <v>1315.4108999999999</v>
      </c>
      <c r="U121" s="220"/>
    </row>
    <row r="122" spans="6:21" s="219" customFormat="1" ht="12.75" customHeight="1">
      <c r="F122" s="219" t="s">
        <v>542</v>
      </c>
      <c r="G122" s="219" t="s">
        <v>154</v>
      </c>
      <c r="J122" s="220">
        <v>6839.64245663797</v>
      </c>
      <c r="K122" s="220"/>
      <c r="L122" s="220">
        <v>690.801874</v>
      </c>
      <c r="M122" s="220"/>
      <c r="N122" s="220">
        <v>-59.28108699999907</v>
      </c>
      <c r="O122" s="220"/>
      <c r="P122" s="220">
        <v>0</v>
      </c>
      <c r="Q122" s="220"/>
      <c r="R122" s="220">
        <v>-131.91433063797174</v>
      </c>
      <c r="S122" s="220"/>
      <c r="T122" s="220">
        <v>7339.248912999999</v>
      </c>
      <c r="U122" s="220"/>
    </row>
    <row r="123" spans="7:21" s="219" customFormat="1" ht="12.75" customHeight="1">
      <c r="G123" s="219" t="s">
        <v>293</v>
      </c>
      <c r="H123" s="219" t="s">
        <v>65</v>
      </c>
      <c r="J123" s="220">
        <v>2735.76565745346</v>
      </c>
      <c r="K123" s="220"/>
      <c r="L123" s="220">
        <v>506.291874</v>
      </c>
      <c r="M123" s="220"/>
      <c r="N123" s="220">
        <v>-47.5605499999994</v>
      </c>
      <c r="O123" s="220"/>
      <c r="P123" s="220">
        <v>0</v>
      </c>
      <c r="Q123" s="220"/>
      <c r="R123" s="220">
        <v>-0.03753145345987008</v>
      </c>
      <c r="S123" s="220"/>
      <c r="T123" s="220">
        <v>3194.4594500000003</v>
      </c>
      <c r="U123" s="220"/>
    </row>
    <row r="124" spans="7:21" s="219" customFormat="1" ht="12.75" customHeight="1">
      <c r="G124" s="219" t="s">
        <v>294</v>
      </c>
      <c r="H124" s="219" t="s">
        <v>66</v>
      </c>
      <c r="J124" s="220">
        <v>4103.876799184511</v>
      </c>
      <c r="K124" s="220"/>
      <c r="L124" s="220">
        <v>184.51</v>
      </c>
      <c r="M124" s="220"/>
      <c r="N124" s="220">
        <v>-11.72053699999966</v>
      </c>
      <c r="O124" s="220"/>
      <c r="P124" s="220">
        <v>0</v>
      </c>
      <c r="Q124" s="220"/>
      <c r="R124" s="220">
        <v>-131.87679918451187</v>
      </c>
      <c r="S124" s="220"/>
      <c r="T124" s="220">
        <v>4144.789462999999</v>
      </c>
      <c r="U124" s="220"/>
    </row>
    <row r="125" spans="5:21" s="219" customFormat="1" ht="12.75" customHeight="1">
      <c r="E125" s="219" t="s">
        <v>605</v>
      </c>
      <c r="F125" s="219" t="s">
        <v>606</v>
      </c>
      <c r="J125" s="220">
        <v>0</v>
      </c>
      <c r="K125" s="220"/>
      <c r="L125" s="220">
        <v>38.6</v>
      </c>
      <c r="M125" s="220"/>
      <c r="N125" s="220">
        <v>0</v>
      </c>
      <c r="O125" s="220"/>
      <c r="P125" s="220">
        <v>0</v>
      </c>
      <c r="Q125" s="220"/>
      <c r="R125" s="220">
        <v>-1.3322676295501878E-15</v>
      </c>
      <c r="S125" s="220"/>
      <c r="T125" s="220">
        <v>38.6</v>
      </c>
      <c r="U125" s="220"/>
    </row>
    <row r="126" spans="6:21" s="219" customFormat="1" ht="12.75" customHeight="1">
      <c r="F126" s="219" t="s">
        <v>543</v>
      </c>
      <c r="G126" s="219" t="s">
        <v>81</v>
      </c>
      <c r="J126" s="220">
        <v>0</v>
      </c>
      <c r="K126" s="220"/>
      <c r="L126" s="220">
        <v>2.7</v>
      </c>
      <c r="M126" s="220"/>
      <c r="N126" s="220">
        <v>0</v>
      </c>
      <c r="O126" s="220"/>
      <c r="P126" s="220">
        <v>0</v>
      </c>
      <c r="Q126" s="220"/>
      <c r="R126" s="220">
        <v>0</v>
      </c>
      <c r="S126" s="220"/>
      <c r="T126" s="220">
        <v>2.7</v>
      </c>
      <c r="U126" s="220"/>
    </row>
    <row r="127" spans="6:21" s="219" customFormat="1" ht="12.75" customHeight="1">
      <c r="F127" s="219" t="s">
        <v>544</v>
      </c>
      <c r="G127" s="219" t="s">
        <v>607</v>
      </c>
      <c r="J127" s="220">
        <v>0</v>
      </c>
      <c r="K127" s="220"/>
      <c r="L127" s="220">
        <v>0</v>
      </c>
      <c r="M127" s="220"/>
      <c r="N127" s="220">
        <v>0</v>
      </c>
      <c r="O127" s="220"/>
      <c r="P127" s="220">
        <v>0</v>
      </c>
      <c r="Q127" s="220"/>
      <c r="R127" s="220">
        <v>0</v>
      </c>
      <c r="S127" s="220"/>
      <c r="T127" s="220">
        <v>0</v>
      </c>
      <c r="U127" s="220"/>
    </row>
    <row r="128" spans="6:21" s="219" customFormat="1" ht="12.75" customHeight="1">
      <c r="F128" s="219" t="s">
        <v>545</v>
      </c>
      <c r="G128" s="219" t="s">
        <v>153</v>
      </c>
      <c r="J128" s="220">
        <v>0</v>
      </c>
      <c r="K128" s="220"/>
      <c r="L128" s="220">
        <v>35.9</v>
      </c>
      <c r="M128" s="220"/>
      <c r="N128" s="220">
        <v>0</v>
      </c>
      <c r="O128" s="220"/>
      <c r="P128" s="220">
        <v>0</v>
      </c>
      <c r="Q128" s="220"/>
      <c r="R128" s="220">
        <v>-1.3322676295501878E-15</v>
      </c>
      <c r="S128" s="220"/>
      <c r="T128" s="220">
        <v>35.9</v>
      </c>
      <c r="U128" s="220"/>
    </row>
    <row r="129" spans="6:21" s="219" customFormat="1" ht="12.75" customHeight="1">
      <c r="F129" s="219" t="s">
        <v>546</v>
      </c>
      <c r="G129" s="219" t="s">
        <v>154</v>
      </c>
      <c r="J129" s="220">
        <v>0</v>
      </c>
      <c r="K129" s="220"/>
      <c r="L129" s="220">
        <v>0</v>
      </c>
      <c r="M129" s="220"/>
      <c r="N129" s="220">
        <v>0</v>
      </c>
      <c r="O129" s="220"/>
      <c r="P129" s="220">
        <v>0</v>
      </c>
      <c r="Q129" s="220"/>
      <c r="R129" s="220">
        <v>0</v>
      </c>
      <c r="S129" s="220"/>
      <c r="T129" s="220">
        <v>0</v>
      </c>
      <c r="U129" s="220"/>
    </row>
    <row r="130" spans="3:21" s="233" customFormat="1" ht="12.75" customHeight="1">
      <c r="C130" s="233" t="s">
        <v>474</v>
      </c>
      <c r="D130" s="233" t="s">
        <v>310</v>
      </c>
      <c r="J130" s="373">
        <v>954.0408803199999</v>
      </c>
      <c r="K130" s="373"/>
      <c r="L130" s="373">
        <v>-1250.9680532418865</v>
      </c>
      <c r="M130" s="373"/>
      <c r="N130" s="373">
        <v>224.5384279038537</v>
      </c>
      <c r="O130" s="373"/>
      <c r="P130" s="373">
        <v>983.7860908680329</v>
      </c>
      <c r="Q130" s="373"/>
      <c r="R130" s="373">
        <v>20.07067490000001</v>
      </c>
      <c r="S130" s="373"/>
      <c r="T130" s="373">
        <v>931.46802075</v>
      </c>
      <c r="U130" s="373"/>
    </row>
    <row r="131" spans="4:21" s="219" customFormat="1" ht="12.75" customHeight="1">
      <c r="D131" s="219" t="s">
        <v>547</v>
      </c>
      <c r="E131" s="219" t="s">
        <v>81</v>
      </c>
      <c r="J131" s="220">
        <v>0</v>
      </c>
      <c r="K131" s="220"/>
      <c r="L131" s="220">
        <v>0</v>
      </c>
      <c r="M131" s="220"/>
      <c r="N131" s="220">
        <v>0</v>
      </c>
      <c r="O131" s="220"/>
      <c r="P131" s="220">
        <v>0</v>
      </c>
      <c r="Q131" s="220"/>
      <c r="R131" s="220">
        <v>0</v>
      </c>
      <c r="S131" s="220"/>
      <c r="T131" s="220">
        <v>0</v>
      </c>
      <c r="U131" s="220"/>
    </row>
    <row r="132" spans="4:21" s="219" customFormat="1" ht="12.75" customHeight="1">
      <c r="D132" s="219" t="s">
        <v>548</v>
      </c>
      <c r="E132" s="219" t="s">
        <v>533</v>
      </c>
      <c r="J132" s="220">
        <v>0</v>
      </c>
      <c r="K132" s="220"/>
      <c r="L132" s="220">
        <v>0</v>
      </c>
      <c r="M132" s="220"/>
      <c r="N132" s="220">
        <v>0</v>
      </c>
      <c r="O132" s="220"/>
      <c r="P132" s="220">
        <v>0</v>
      </c>
      <c r="Q132" s="220"/>
      <c r="R132" s="220">
        <v>0</v>
      </c>
      <c r="S132" s="220"/>
      <c r="T132" s="220">
        <v>0</v>
      </c>
      <c r="U132" s="220"/>
    </row>
    <row r="133" spans="4:21" s="219" customFormat="1" ht="12.75" customHeight="1">
      <c r="D133" s="219" t="s">
        <v>549</v>
      </c>
      <c r="E133" s="219" t="s">
        <v>153</v>
      </c>
      <c r="J133" s="220">
        <v>473.4205039499999</v>
      </c>
      <c r="K133" s="220"/>
      <c r="L133" s="220">
        <v>-999.4590779066525</v>
      </c>
      <c r="M133" s="220"/>
      <c r="N133" s="220">
        <v>160.36756525347818</v>
      </c>
      <c r="O133" s="220"/>
      <c r="P133" s="220">
        <v>886.9842760331745</v>
      </c>
      <c r="Q133" s="220"/>
      <c r="R133" s="220">
        <v>0</v>
      </c>
      <c r="S133" s="220"/>
      <c r="T133" s="220">
        <v>521.31326733</v>
      </c>
      <c r="U133" s="220"/>
    </row>
    <row r="134" spans="4:21" s="219" customFormat="1" ht="12.75" customHeight="1">
      <c r="D134" s="219" t="s">
        <v>550</v>
      </c>
      <c r="E134" s="219" t="s">
        <v>154</v>
      </c>
      <c r="J134" s="220">
        <v>480.62037637000003</v>
      </c>
      <c r="K134" s="220"/>
      <c r="L134" s="220">
        <v>-251.50897533523408</v>
      </c>
      <c r="M134" s="220"/>
      <c r="N134" s="220">
        <v>64.17086265037551</v>
      </c>
      <c r="O134" s="220"/>
      <c r="P134" s="220">
        <v>96.80181483485848</v>
      </c>
      <c r="Q134" s="220"/>
      <c r="R134" s="220">
        <v>20.07067490000001</v>
      </c>
      <c r="S134" s="220"/>
      <c r="T134" s="220">
        <v>410.15475342</v>
      </c>
      <c r="U134" s="220"/>
    </row>
    <row r="135" spans="3:21" s="233" customFormat="1" ht="12.75" customHeight="1">
      <c r="C135" s="233" t="s">
        <v>551</v>
      </c>
      <c r="D135" s="233" t="s">
        <v>227</v>
      </c>
      <c r="J135" s="373">
        <v>31428.502064241988</v>
      </c>
      <c r="K135" s="373"/>
      <c r="L135" s="373">
        <v>4094.21145318823</v>
      </c>
      <c r="M135" s="373"/>
      <c r="N135" s="373">
        <v>0</v>
      </c>
      <c r="O135" s="373"/>
      <c r="P135" s="373">
        <v>61.03856269</v>
      </c>
      <c r="Q135" s="373"/>
      <c r="R135" s="373">
        <v>50.785162100373235</v>
      </c>
      <c r="S135" s="373"/>
      <c r="T135" s="373">
        <v>35634.537242220584</v>
      </c>
      <c r="U135" s="373"/>
    </row>
    <row r="136" spans="4:21" s="219" customFormat="1" ht="12.75" customHeight="1">
      <c r="D136" s="219" t="s">
        <v>273</v>
      </c>
      <c r="E136" s="219" t="s">
        <v>21</v>
      </c>
      <c r="J136" s="220">
        <v>6774.475962</v>
      </c>
      <c r="K136" s="220"/>
      <c r="L136" s="220">
        <v>1749.3107307432697</v>
      </c>
      <c r="M136" s="220"/>
      <c r="N136" s="220">
        <v>0</v>
      </c>
      <c r="O136" s="220"/>
      <c r="P136" s="220">
        <v>0</v>
      </c>
      <c r="Q136" s="220"/>
      <c r="R136" s="220">
        <v>65.03661927956972</v>
      </c>
      <c r="S136" s="220"/>
      <c r="T136" s="220">
        <v>8588.82331202284</v>
      </c>
      <c r="U136" s="220"/>
    </row>
    <row r="137" spans="5:21" s="219" customFormat="1" ht="12.75" customHeight="1">
      <c r="E137" s="219" t="s">
        <v>552</v>
      </c>
      <c r="F137" s="219" t="s">
        <v>533</v>
      </c>
      <c r="J137" s="220">
        <v>0</v>
      </c>
      <c r="K137" s="220"/>
      <c r="L137" s="220">
        <v>-64.58283222481053</v>
      </c>
      <c r="M137" s="220"/>
      <c r="N137" s="220">
        <v>0</v>
      </c>
      <c r="O137" s="220"/>
      <c r="P137" s="220">
        <v>0</v>
      </c>
      <c r="Q137" s="220"/>
      <c r="R137" s="220">
        <v>64.58283222481053</v>
      </c>
      <c r="S137" s="220"/>
      <c r="T137" s="220">
        <v>0</v>
      </c>
      <c r="U137" s="220"/>
    </row>
    <row r="138" spans="6:21" s="219" customFormat="1" ht="12.75" customHeight="1">
      <c r="F138" s="219" t="s">
        <v>553</v>
      </c>
      <c r="G138" s="219" t="s">
        <v>554</v>
      </c>
      <c r="J138" s="220">
        <v>0</v>
      </c>
      <c r="K138" s="220"/>
      <c r="L138" s="220">
        <v>-64.58283222481053</v>
      </c>
      <c r="M138" s="220"/>
      <c r="N138" s="220">
        <v>0</v>
      </c>
      <c r="O138" s="220"/>
      <c r="P138" s="220">
        <v>0</v>
      </c>
      <c r="Q138" s="220"/>
      <c r="R138" s="220">
        <v>64.58283222481053</v>
      </c>
      <c r="S138" s="220"/>
      <c r="T138" s="220">
        <v>0</v>
      </c>
      <c r="U138" s="220"/>
    </row>
    <row r="139" spans="6:21" s="219" customFormat="1" ht="12.75" customHeight="1">
      <c r="F139" s="219" t="s">
        <v>555</v>
      </c>
      <c r="G139" s="219" t="s">
        <v>556</v>
      </c>
      <c r="J139" s="220">
        <v>0</v>
      </c>
      <c r="K139" s="220"/>
      <c r="L139" s="220">
        <v>0</v>
      </c>
      <c r="M139" s="220"/>
      <c r="N139" s="220">
        <v>0</v>
      </c>
      <c r="O139" s="220"/>
      <c r="P139" s="220">
        <v>0</v>
      </c>
      <c r="Q139" s="220"/>
      <c r="R139" s="220">
        <v>0</v>
      </c>
      <c r="S139" s="220"/>
      <c r="T139" s="220">
        <v>0</v>
      </c>
      <c r="U139" s="220"/>
    </row>
    <row r="140" spans="5:21" s="219" customFormat="1" ht="12.75" customHeight="1">
      <c r="E140" s="219" t="s">
        <v>557</v>
      </c>
      <c r="F140" s="219" t="s">
        <v>154</v>
      </c>
      <c r="J140" s="220">
        <v>6774.475962</v>
      </c>
      <c r="K140" s="220"/>
      <c r="L140" s="220">
        <v>1813.8935629680802</v>
      </c>
      <c r="M140" s="220"/>
      <c r="N140" s="220">
        <v>0</v>
      </c>
      <c r="O140" s="220"/>
      <c r="P140" s="220">
        <v>0</v>
      </c>
      <c r="Q140" s="220"/>
      <c r="R140" s="220">
        <v>0.45378705475918935</v>
      </c>
      <c r="S140" s="220"/>
      <c r="T140" s="220">
        <v>8588.82331202284</v>
      </c>
      <c r="U140" s="220"/>
    </row>
    <row r="141" spans="6:21" s="235" customFormat="1" ht="12.75" customHeight="1">
      <c r="F141" s="235" t="s">
        <v>558</v>
      </c>
      <c r="G141" s="235" t="s">
        <v>554</v>
      </c>
      <c r="I141" s="219"/>
      <c r="J141" s="220">
        <v>1686.975962</v>
      </c>
      <c r="K141" s="220"/>
      <c r="L141" s="220">
        <v>393.92552821399994</v>
      </c>
      <c r="M141" s="220"/>
      <c r="N141" s="220">
        <v>0</v>
      </c>
      <c r="O141" s="220"/>
      <c r="P141" s="220">
        <v>0</v>
      </c>
      <c r="Q141" s="220"/>
      <c r="R141" s="220">
        <v>0.31727268499960104</v>
      </c>
      <c r="S141" s="220"/>
      <c r="T141" s="220">
        <v>2081.2187628989996</v>
      </c>
      <c r="U141" s="236"/>
    </row>
    <row r="142" spans="7:21" s="235" customFormat="1" ht="12.75" customHeight="1">
      <c r="G142" s="235" t="s">
        <v>608</v>
      </c>
      <c r="H142" s="235" t="s">
        <v>65</v>
      </c>
      <c r="I142" s="219"/>
      <c r="J142" s="220">
        <v>0</v>
      </c>
      <c r="K142" s="220"/>
      <c r="L142" s="220">
        <v>528.958</v>
      </c>
      <c r="M142" s="220"/>
      <c r="N142" s="220">
        <v>0</v>
      </c>
      <c r="O142" s="220"/>
      <c r="P142" s="220">
        <v>0</v>
      </c>
      <c r="Q142" s="220"/>
      <c r="R142" s="220">
        <v>-3.552713678800501E-14</v>
      </c>
      <c r="S142" s="220"/>
      <c r="T142" s="220">
        <v>528.958</v>
      </c>
      <c r="U142" s="236"/>
    </row>
    <row r="143" spans="7:21" s="235" customFormat="1" ht="12.75" customHeight="1">
      <c r="G143" s="235" t="s">
        <v>609</v>
      </c>
      <c r="H143" s="235" t="s">
        <v>66</v>
      </c>
      <c r="I143" s="219"/>
      <c r="J143" s="220">
        <v>1686.975962</v>
      </c>
      <c r="K143" s="220"/>
      <c r="L143" s="220">
        <v>-135.0324717860001</v>
      </c>
      <c r="M143" s="220"/>
      <c r="N143" s="220">
        <v>0</v>
      </c>
      <c r="O143" s="220"/>
      <c r="P143" s="220">
        <v>0</v>
      </c>
      <c r="Q143" s="220"/>
      <c r="R143" s="220">
        <v>0.31727268499963657</v>
      </c>
      <c r="S143" s="220"/>
      <c r="T143" s="220">
        <v>1552.2607628989995</v>
      </c>
      <c r="U143" s="236"/>
    </row>
    <row r="144" spans="6:21" s="235" customFormat="1" ht="12.75" customHeight="1">
      <c r="F144" s="235" t="s">
        <v>559</v>
      </c>
      <c r="G144" s="235" t="s">
        <v>556</v>
      </c>
      <c r="I144" s="219"/>
      <c r="J144" s="220">
        <v>5087.5</v>
      </c>
      <c r="K144" s="220"/>
      <c r="L144" s="220">
        <v>1419.9680347540802</v>
      </c>
      <c r="M144" s="220"/>
      <c r="N144" s="220">
        <v>0</v>
      </c>
      <c r="O144" s="220"/>
      <c r="P144" s="220">
        <v>0</v>
      </c>
      <c r="Q144" s="220"/>
      <c r="R144" s="220">
        <v>0.1365143697595883</v>
      </c>
      <c r="S144" s="220"/>
      <c r="T144" s="220">
        <v>6507.60454912384</v>
      </c>
      <c r="U144" s="236"/>
    </row>
    <row r="145" spans="7:21" s="235" customFormat="1" ht="12.75" customHeight="1">
      <c r="G145" s="235" t="s">
        <v>560</v>
      </c>
      <c r="H145" s="235" t="s">
        <v>65</v>
      </c>
      <c r="I145" s="219"/>
      <c r="J145" s="220">
        <v>781.8</v>
      </c>
      <c r="K145" s="220"/>
      <c r="L145" s="220">
        <v>246.1</v>
      </c>
      <c r="M145" s="220"/>
      <c r="N145" s="220">
        <v>0</v>
      </c>
      <c r="O145" s="220"/>
      <c r="P145" s="220">
        <v>0</v>
      </c>
      <c r="Q145" s="220"/>
      <c r="R145" s="220">
        <v>1.0658141036401503E-13</v>
      </c>
      <c r="S145" s="220"/>
      <c r="T145" s="220">
        <v>1027.9</v>
      </c>
      <c r="U145" s="236"/>
    </row>
    <row r="146" spans="7:21" s="235" customFormat="1" ht="12.75" customHeight="1">
      <c r="G146" s="235" t="s">
        <v>561</v>
      </c>
      <c r="H146" s="235" t="s">
        <v>66</v>
      </c>
      <c r="I146" s="219"/>
      <c r="J146" s="220">
        <v>4305.7</v>
      </c>
      <c r="K146" s="220"/>
      <c r="L146" s="220">
        <v>1173.8680347540803</v>
      </c>
      <c r="M146" s="220"/>
      <c r="N146" s="220">
        <v>0</v>
      </c>
      <c r="O146" s="220"/>
      <c r="P146" s="220">
        <v>0</v>
      </c>
      <c r="Q146" s="220"/>
      <c r="R146" s="220">
        <v>0.13651436975948172</v>
      </c>
      <c r="S146" s="220"/>
      <c r="T146" s="220">
        <v>5479.70454912384</v>
      </c>
      <c r="U146" s="236"/>
    </row>
    <row r="147" spans="4:21" s="219" customFormat="1" ht="12.75" customHeight="1">
      <c r="D147" s="219" t="s">
        <v>274</v>
      </c>
      <c r="E147" s="219" t="s">
        <v>22</v>
      </c>
      <c r="J147" s="220">
        <v>24414.955230959356</v>
      </c>
      <c r="K147" s="220"/>
      <c r="L147" s="220">
        <v>2329.5656700153245</v>
      </c>
      <c r="M147" s="220"/>
      <c r="N147" s="220">
        <v>0</v>
      </c>
      <c r="O147" s="220"/>
      <c r="P147" s="220">
        <v>62.7</v>
      </c>
      <c r="Q147" s="220"/>
      <c r="R147" s="220">
        <v>-13.860714776933465</v>
      </c>
      <c r="S147" s="220"/>
      <c r="T147" s="220">
        <v>26793.360186197744</v>
      </c>
      <c r="U147" s="220"/>
    </row>
    <row r="148" spans="5:21" s="219" customFormat="1" ht="12.75" customHeight="1">
      <c r="E148" s="219" t="s">
        <v>562</v>
      </c>
      <c r="F148" s="219" t="s">
        <v>81</v>
      </c>
      <c r="J148" s="220">
        <v>0.48308529999999983</v>
      </c>
      <c r="K148" s="220"/>
      <c r="L148" s="220">
        <v>-0.44200000000000006</v>
      </c>
      <c r="M148" s="220"/>
      <c r="N148" s="220">
        <v>0</v>
      </c>
      <c r="O148" s="220"/>
      <c r="P148" s="220">
        <v>0</v>
      </c>
      <c r="Q148" s="220"/>
      <c r="R148" s="220">
        <v>0.12</v>
      </c>
      <c r="S148" s="220"/>
      <c r="T148" s="220">
        <v>0.16108529999999985</v>
      </c>
      <c r="U148" s="220"/>
    </row>
    <row r="149" spans="6:21" s="219" customFormat="1" ht="12.75" customHeight="1">
      <c r="F149" s="219" t="s">
        <v>563</v>
      </c>
      <c r="G149" s="219" t="s">
        <v>610</v>
      </c>
      <c r="J149" s="220">
        <v>0</v>
      </c>
      <c r="K149" s="220"/>
      <c r="L149" s="220">
        <v>0</v>
      </c>
      <c r="M149" s="220"/>
      <c r="N149" s="220">
        <v>0</v>
      </c>
      <c r="O149" s="220"/>
      <c r="P149" s="220">
        <v>0</v>
      </c>
      <c r="Q149" s="220"/>
      <c r="R149" s="220">
        <v>0</v>
      </c>
      <c r="S149" s="220"/>
      <c r="T149" s="220">
        <v>0</v>
      </c>
      <c r="U149" s="220"/>
    </row>
    <row r="150" spans="6:21" s="219" customFormat="1" ht="12.75" customHeight="1">
      <c r="F150" s="219" t="s">
        <v>564</v>
      </c>
      <c r="G150" s="219" t="s">
        <v>611</v>
      </c>
      <c r="J150" s="220">
        <v>0.48308529999999983</v>
      </c>
      <c r="K150" s="220"/>
      <c r="L150" s="220">
        <v>-0.44200000000000006</v>
      </c>
      <c r="M150" s="220"/>
      <c r="N150" s="220">
        <v>0</v>
      </c>
      <c r="O150" s="220"/>
      <c r="P150" s="220">
        <v>0</v>
      </c>
      <c r="Q150" s="220"/>
      <c r="R150" s="220">
        <v>0.12</v>
      </c>
      <c r="S150" s="220"/>
      <c r="T150" s="220">
        <v>0.16108529999999985</v>
      </c>
      <c r="U150" s="220"/>
    </row>
    <row r="151" spans="6:21" s="219" customFormat="1" ht="12.75" customHeight="1">
      <c r="F151" s="219" t="s">
        <v>612</v>
      </c>
      <c r="G151" s="219" t="s">
        <v>556</v>
      </c>
      <c r="J151" s="220">
        <v>0</v>
      </c>
      <c r="K151" s="220"/>
      <c r="L151" s="220">
        <v>0</v>
      </c>
      <c r="M151" s="220"/>
      <c r="N151" s="220">
        <v>0</v>
      </c>
      <c r="O151" s="220"/>
      <c r="P151" s="220">
        <v>0</v>
      </c>
      <c r="Q151" s="220"/>
      <c r="R151" s="220">
        <v>0</v>
      </c>
      <c r="S151" s="220"/>
      <c r="T151" s="220">
        <v>0</v>
      </c>
      <c r="U151" s="220"/>
    </row>
    <row r="152" spans="5:21" s="219" customFormat="1" ht="12.75" customHeight="1">
      <c r="E152" s="219" t="s">
        <v>613</v>
      </c>
      <c r="F152" s="219" t="s">
        <v>533</v>
      </c>
      <c r="J152" s="220">
        <v>1068</v>
      </c>
      <c r="K152" s="220"/>
      <c r="L152" s="220">
        <v>47.89548991725779</v>
      </c>
      <c r="M152" s="220"/>
      <c r="N152" s="220">
        <v>0</v>
      </c>
      <c r="O152" s="220"/>
      <c r="P152" s="220">
        <v>11.5</v>
      </c>
      <c r="Q152" s="220"/>
      <c r="R152" s="220">
        <v>-0.003270712287858135</v>
      </c>
      <c r="S152" s="220"/>
      <c r="T152" s="220">
        <v>1127.39221920497</v>
      </c>
      <c r="U152" s="220"/>
    </row>
    <row r="153" spans="6:21" s="219" customFormat="1" ht="12.75" customHeight="1">
      <c r="F153" s="219" t="s">
        <v>566</v>
      </c>
      <c r="G153" s="219" t="s">
        <v>554</v>
      </c>
      <c r="J153" s="220">
        <v>1068</v>
      </c>
      <c r="K153" s="220"/>
      <c r="L153" s="220">
        <v>47.89548991725779</v>
      </c>
      <c r="M153" s="220"/>
      <c r="N153" s="220">
        <v>0</v>
      </c>
      <c r="O153" s="220"/>
      <c r="P153" s="220">
        <v>11.5</v>
      </c>
      <c r="Q153" s="220"/>
      <c r="R153" s="220">
        <v>-0.003270712287858135</v>
      </c>
      <c r="S153" s="220"/>
      <c r="T153" s="220">
        <v>1127.39221920497</v>
      </c>
      <c r="U153" s="220"/>
    </row>
    <row r="154" spans="6:21" s="219" customFormat="1" ht="12.75" customHeight="1">
      <c r="F154" s="219" t="s">
        <v>567</v>
      </c>
      <c r="G154" s="219" t="s">
        <v>556</v>
      </c>
      <c r="J154" s="220">
        <v>0</v>
      </c>
      <c r="K154" s="220"/>
      <c r="L154" s="220">
        <v>0</v>
      </c>
      <c r="M154" s="220"/>
      <c r="N154" s="220">
        <v>0</v>
      </c>
      <c r="O154" s="220"/>
      <c r="P154" s="220">
        <v>0</v>
      </c>
      <c r="Q154" s="220"/>
      <c r="R154" s="220">
        <v>0</v>
      </c>
      <c r="S154" s="220"/>
      <c r="T154" s="220">
        <v>0</v>
      </c>
      <c r="U154" s="220"/>
    </row>
    <row r="155" spans="5:21" s="219" customFormat="1" ht="12.75" customHeight="1">
      <c r="E155" s="219" t="s">
        <v>568</v>
      </c>
      <c r="F155" s="219" t="s">
        <v>153</v>
      </c>
      <c r="J155" s="220">
        <v>6229.684337000001</v>
      </c>
      <c r="K155" s="220"/>
      <c r="L155" s="220">
        <v>-11.65668878193378</v>
      </c>
      <c r="M155" s="220"/>
      <c r="N155" s="220">
        <v>0</v>
      </c>
      <c r="O155" s="220"/>
      <c r="P155" s="220">
        <v>0</v>
      </c>
      <c r="Q155" s="220"/>
      <c r="R155" s="220">
        <v>1.8091418258255771</v>
      </c>
      <c r="S155" s="220"/>
      <c r="T155" s="220">
        <v>6219.8367900438925</v>
      </c>
      <c r="U155" s="220"/>
    </row>
    <row r="156" spans="6:21" s="219" customFormat="1" ht="12.75" customHeight="1">
      <c r="F156" s="219" t="s">
        <v>569</v>
      </c>
      <c r="G156" s="219" t="s">
        <v>554</v>
      </c>
      <c r="J156" s="220">
        <v>5126</v>
      </c>
      <c r="K156" s="220"/>
      <c r="L156" s="220">
        <v>-658.8803962619336</v>
      </c>
      <c r="M156" s="220"/>
      <c r="N156" s="220">
        <v>0</v>
      </c>
      <c r="O156" s="220"/>
      <c r="P156" s="220">
        <v>0</v>
      </c>
      <c r="Q156" s="220"/>
      <c r="R156" s="220">
        <v>0.5259818258257383</v>
      </c>
      <c r="S156" s="220"/>
      <c r="T156" s="220">
        <v>4467.645585563892</v>
      </c>
      <c r="U156" s="220"/>
    </row>
    <row r="157" spans="6:21" s="219" customFormat="1" ht="12.75" customHeight="1">
      <c r="F157" s="219" t="s">
        <v>570</v>
      </c>
      <c r="G157" s="219" t="s">
        <v>556</v>
      </c>
      <c r="J157" s="220">
        <v>1103.6843370000001</v>
      </c>
      <c r="K157" s="220"/>
      <c r="L157" s="220">
        <v>647.2237074799998</v>
      </c>
      <c r="M157" s="220"/>
      <c r="N157" s="220">
        <v>0</v>
      </c>
      <c r="O157" s="220"/>
      <c r="P157" s="220">
        <v>0</v>
      </c>
      <c r="Q157" s="220"/>
      <c r="R157" s="220">
        <v>1.2831599999998389</v>
      </c>
      <c r="S157" s="220"/>
      <c r="T157" s="220">
        <v>1752.19120448</v>
      </c>
      <c r="U157" s="220"/>
    </row>
    <row r="158" spans="5:21" s="219" customFormat="1" ht="12.75" customHeight="1">
      <c r="E158" s="219" t="s">
        <v>571</v>
      </c>
      <c r="F158" s="219" t="s">
        <v>154</v>
      </c>
      <c r="J158" s="220">
        <v>17116.787808659356</v>
      </c>
      <c r="K158" s="220"/>
      <c r="L158" s="220">
        <v>2293.7688688800004</v>
      </c>
      <c r="M158" s="220"/>
      <c r="N158" s="220">
        <v>0</v>
      </c>
      <c r="O158" s="220"/>
      <c r="P158" s="220">
        <v>51.2</v>
      </c>
      <c r="Q158" s="220"/>
      <c r="R158" s="220">
        <v>-15.786585890471185</v>
      </c>
      <c r="S158" s="220"/>
      <c r="T158" s="220">
        <v>19445.970091648884</v>
      </c>
      <c r="U158" s="220"/>
    </row>
    <row r="159" spans="6:21" s="219" customFormat="1" ht="12.75" customHeight="1">
      <c r="F159" s="219" t="s">
        <v>572</v>
      </c>
      <c r="G159" s="219" t="s">
        <v>554</v>
      </c>
      <c r="J159" s="220">
        <v>16504.488052109355</v>
      </c>
      <c r="K159" s="220"/>
      <c r="L159" s="220">
        <v>2220.2033770000003</v>
      </c>
      <c r="M159" s="220"/>
      <c r="N159" s="220">
        <v>0</v>
      </c>
      <c r="O159" s="220"/>
      <c r="P159" s="220">
        <v>51.2</v>
      </c>
      <c r="Q159" s="220"/>
      <c r="R159" s="220">
        <v>-11.702118890471167</v>
      </c>
      <c r="S159" s="220"/>
      <c r="T159" s="220">
        <v>18764.189310218884</v>
      </c>
      <c r="U159" s="220"/>
    </row>
    <row r="160" spans="7:21" s="219" customFormat="1" ht="12.75" customHeight="1">
      <c r="G160" s="219" t="s">
        <v>614</v>
      </c>
      <c r="H160" s="219" t="s">
        <v>65</v>
      </c>
      <c r="J160" s="220">
        <v>1851.983151109348</v>
      </c>
      <c r="K160" s="220"/>
      <c r="L160" s="220">
        <v>-16.18225799999999</v>
      </c>
      <c r="M160" s="220"/>
      <c r="N160" s="220">
        <v>0</v>
      </c>
      <c r="O160" s="220"/>
      <c r="P160" s="220">
        <v>0.2</v>
      </c>
      <c r="Q160" s="220"/>
      <c r="R160" s="220">
        <v>0.04823810956192459</v>
      </c>
      <c r="S160" s="220"/>
      <c r="T160" s="220">
        <v>1836.04913121891</v>
      </c>
      <c r="U160" s="220"/>
    </row>
    <row r="161" spans="7:21" s="219" customFormat="1" ht="12.75" customHeight="1">
      <c r="G161" s="219" t="s">
        <v>615</v>
      </c>
      <c r="H161" s="219" t="s">
        <v>66</v>
      </c>
      <c r="J161" s="220">
        <v>14652.504901000006</v>
      </c>
      <c r="K161" s="220"/>
      <c r="L161" s="220">
        <v>2236.3856350000005</v>
      </c>
      <c r="M161" s="220"/>
      <c r="N161" s="220">
        <v>0</v>
      </c>
      <c r="O161" s="220"/>
      <c r="P161" s="220">
        <v>51</v>
      </c>
      <c r="Q161" s="220"/>
      <c r="R161" s="220">
        <v>-11.750357000033091</v>
      </c>
      <c r="S161" s="220"/>
      <c r="T161" s="220">
        <v>16928.140178999973</v>
      </c>
      <c r="U161" s="220"/>
    </row>
    <row r="162" spans="6:21" s="219" customFormat="1" ht="12.75" customHeight="1">
      <c r="F162" s="219" t="s">
        <v>573</v>
      </c>
      <c r="G162" s="219" t="s">
        <v>556</v>
      </c>
      <c r="J162" s="220">
        <v>612.29975655</v>
      </c>
      <c r="K162" s="220"/>
      <c r="L162" s="220">
        <v>73.56549188000008</v>
      </c>
      <c r="M162" s="220"/>
      <c r="N162" s="220">
        <v>0</v>
      </c>
      <c r="O162" s="220"/>
      <c r="P162" s="220">
        <v>0</v>
      </c>
      <c r="Q162" s="220"/>
      <c r="R162" s="220">
        <v>-4.084467000000018</v>
      </c>
      <c r="S162" s="220"/>
      <c r="T162" s="220">
        <v>681.7807814299999</v>
      </c>
      <c r="U162" s="220"/>
    </row>
    <row r="163" spans="7:21" s="219" customFormat="1" ht="12.75" customHeight="1">
      <c r="G163" s="219" t="s">
        <v>616</v>
      </c>
      <c r="H163" s="219" t="s">
        <v>65</v>
      </c>
      <c r="J163" s="220">
        <v>0</v>
      </c>
      <c r="K163" s="220"/>
      <c r="L163" s="220">
        <v>0</v>
      </c>
      <c r="M163" s="220"/>
      <c r="N163" s="220">
        <v>0</v>
      </c>
      <c r="O163" s="220"/>
      <c r="P163" s="220">
        <v>0</v>
      </c>
      <c r="Q163" s="220"/>
      <c r="R163" s="220">
        <v>0</v>
      </c>
      <c r="S163" s="220"/>
      <c r="T163" s="220">
        <v>0</v>
      </c>
      <c r="U163" s="220"/>
    </row>
    <row r="164" spans="7:21" s="219" customFormat="1" ht="12.75" customHeight="1">
      <c r="G164" s="219" t="s">
        <v>617</v>
      </c>
      <c r="H164" s="219" t="s">
        <v>66</v>
      </c>
      <c r="J164" s="220">
        <v>612.29975655</v>
      </c>
      <c r="K164" s="220"/>
      <c r="L164" s="220">
        <v>73.56549188000008</v>
      </c>
      <c r="M164" s="220"/>
      <c r="N164" s="220">
        <v>0</v>
      </c>
      <c r="O164" s="220"/>
      <c r="P164" s="220">
        <v>0</v>
      </c>
      <c r="Q164" s="220"/>
      <c r="R164" s="220">
        <v>-4.084467000000018</v>
      </c>
      <c r="S164" s="220"/>
      <c r="T164" s="220">
        <v>681.7807814299999</v>
      </c>
      <c r="U164" s="220"/>
    </row>
    <row r="165" spans="4:21" s="219" customFormat="1" ht="12.75" customHeight="1">
      <c r="D165" s="219" t="s">
        <v>275</v>
      </c>
      <c r="E165" s="219" t="s">
        <v>23</v>
      </c>
      <c r="J165" s="220">
        <v>222.6708712826277</v>
      </c>
      <c r="K165" s="220"/>
      <c r="L165" s="220">
        <v>18.235052429635346</v>
      </c>
      <c r="M165" s="220"/>
      <c r="N165" s="220">
        <v>0</v>
      </c>
      <c r="O165" s="220"/>
      <c r="P165" s="220">
        <v>-1.6614373099999988</v>
      </c>
      <c r="Q165" s="220"/>
      <c r="R165" s="220">
        <v>-0.39074240226302903</v>
      </c>
      <c r="S165" s="220"/>
      <c r="T165" s="220">
        <v>238.853744</v>
      </c>
      <c r="U165" s="220"/>
    </row>
    <row r="166" spans="5:21" s="219" customFormat="1" ht="12.75" customHeight="1">
      <c r="E166" s="219" t="s">
        <v>574</v>
      </c>
      <c r="F166" s="219" t="s">
        <v>81</v>
      </c>
      <c r="J166" s="220">
        <v>164.571744</v>
      </c>
      <c r="K166" s="220"/>
      <c r="L166" s="220">
        <v>-8.455921000000002</v>
      </c>
      <c r="M166" s="220"/>
      <c r="N166" s="220">
        <v>0</v>
      </c>
      <c r="O166" s="220"/>
      <c r="P166" s="220">
        <v>-1.6614373099999988</v>
      </c>
      <c r="Q166" s="220"/>
      <c r="R166" s="220">
        <v>-0.40064169000000005</v>
      </c>
      <c r="S166" s="220"/>
      <c r="T166" s="220">
        <v>154.053744</v>
      </c>
      <c r="U166" s="220"/>
    </row>
    <row r="167" spans="5:21" s="219" customFormat="1" ht="12.75" customHeight="1">
      <c r="E167" s="219" t="s">
        <v>575</v>
      </c>
      <c r="F167" s="219" t="s">
        <v>153</v>
      </c>
      <c r="J167" s="220">
        <v>58.09912728262771</v>
      </c>
      <c r="K167" s="220"/>
      <c r="L167" s="220">
        <v>26.690973429635335</v>
      </c>
      <c r="M167" s="220"/>
      <c r="N167" s="220">
        <v>0</v>
      </c>
      <c r="O167" s="220"/>
      <c r="P167" s="220">
        <v>0</v>
      </c>
      <c r="Q167" s="220"/>
      <c r="R167" s="220">
        <v>0.009899287736971019</v>
      </c>
      <c r="S167" s="220"/>
      <c r="T167" s="220">
        <v>84.8</v>
      </c>
      <c r="U167" s="220"/>
    </row>
    <row r="168" spans="4:21" s="219" customFormat="1" ht="12.75" customHeight="1">
      <c r="D168" s="219" t="s">
        <v>618</v>
      </c>
      <c r="E168" s="219" t="s">
        <v>25</v>
      </c>
      <c r="J168" s="220">
        <v>16.4</v>
      </c>
      <c r="K168" s="220"/>
      <c r="L168" s="220">
        <v>-2.9</v>
      </c>
      <c r="M168" s="220"/>
      <c r="N168" s="220">
        <v>0</v>
      </c>
      <c r="O168" s="220"/>
      <c r="P168" s="220">
        <v>0</v>
      </c>
      <c r="Q168" s="220"/>
      <c r="R168" s="220">
        <v>1.7763568394002505E-15</v>
      </c>
      <c r="S168" s="220"/>
      <c r="T168" s="220">
        <v>13.5</v>
      </c>
      <c r="U168" s="220"/>
    </row>
    <row r="169" spans="5:21" s="219" customFormat="1" ht="12.75" customHeight="1">
      <c r="E169" s="219" t="s">
        <v>277</v>
      </c>
      <c r="F169" s="219" t="s">
        <v>81</v>
      </c>
      <c r="J169" s="220">
        <v>16.4</v>
      </c>
      <c r="K169" s="220"/>
      <c r="L169" s="220">
        <v>-2.9</v>
      </c>
      <c r="M169" s="220"/>
      <c r="N169" s="220">
        <v>0</v>
      </c>
      <c r="O169" s="220"/>
      <c r="P169" s="220">
        <v>0</v>
      </c>
      <c r="Q169" s="220"/>
      <c r="R169" s="220">
        <v>1.7763568394002505E-15</v>
      </c>
      <c r="S169" s="220"/>
      <c r="T169" s="220">
        <v>13.5</v>
      </c>
      <c r="U169" s="220"/>
    </row>
    <row r="170" spans="6:21" s="219" customFormat="1" ht="12.75" customHeight="1">
      <c r="F170" s="219" t="s">
        <v>580</v>
      </c>
      <c r="G170" s="219" t="s">
        <v>554</v>
      </c>
      <c r="J170" s="220">
        <v>0</v>
      </c>
      <c r="K170" s="220"/>
      <c r="L170" s="220">
        <v>0</v>
      </c>
      <c r="M170" s="220"/>
      <c r="N170" s="220">
        <v>0</v>
      </c>
      <c r="O170" s="220"/>
      <c r="P170" s="220">
        <v>0</v>
      </c>
      <c r="Q170" s="220"/>
      <c r="R170" s="220">
        <v>0</v>
      </c>
      <c r="S170" s="220"/>
      <c r="T170" s="220">
        <v>0</v>
      </c>
      <c r="U170" s="220"/>
    </row>
    <row r="171" spans="6:21" s="219" customFormat="1" ht="12.75" customHeight="1">
      <c r="F171" s="219" t="s">
        <v>581</v>
      </c>
      <c r="G171" s="219" t="s">
        <v>556</v>
      </c>
      <c r="J171" s="220">
        <v>16.4</v>
      </c>
      <c r="K171" s="220"/>
      <c r="L171" s="220">
        <v>-2.9</v>
      </c>
      <c r="M171" s="220"/>
      <c r="N171" s="220">
        <v>0</v>
      </c>
      <c r="O171" s="220"/>
      <c r="P171" s="220">
        <v>0</v>
      </c>
      <c r="Q171" s="220"/>
      <c r="R171" s="220">
        <v>1.7763568394002505E-15</v>
      </c>
      <c r="S171" s="220"/>
      <c r="T171" s="220">
        <v>13.5</v>
      </c>
      <c r="U171" s="220"/>
    </row>
    <row r="172" spans="5:21" s="219" customFormat="1" ht="12.75" customHeight="1">
      <c r="E172" s="219" t="s">
        <v>278</v>
      </c>
      <c r="F172" s="219" t="s">
        <v>533</v>
      </c>
      <c r="J172" s="220">
        <v>0</v>
      </c>
      <c r="K172" s="220"/>
      <c r="L172" s="220">
        <v>0</v>
      </c>
      <c r="M172" s="220"/>
      <c r="N172" s="220">
        <v>0</v>
      </c>
      <c r="O172" s="220"/>
      <c r="P172" s="220">
        <v>0</v>
      </c>
      <c r="Q172" s="220"/>
      <c r="R172" s="220">
        <v>0</v>
      </c>
      <c r="S172" s="220"/>
      <c r="T172" s="220">
        <v>0</v>
      </c>
      <c r="U172" s="220"/>
    </row>
    <row r="173" spans="6:21" s="219" customFormat="1" ht="12.75" customHeight="1">
      <c r="F173" s="219" t="s">
        <v>582</v>
      </c>
      <c r="G173" s="219" t="s">
        <v>554</v>
      </c>
      <c r="J173" s="220">
        <v>0</v>
      </c>
      <c r="K173" s="220"/>
      <c r="L173" s="220">
        <v>0</v>
      </c>
      <c r="M173" s="220"/>
      <c r="N173" s="220">
        <v>0</v>
      </c>
      <c r="O173" s="220"/>
      <c r="P173" s="220">
        <v>0</v>
      </c>
      <c r="Q173" s="220"/>
      <c r="R173" s="220">
        <v>0</v>
      </c>
      <c r="S173" s="220"/>
      <c r="T173" s="220">
        <v>0</v>
      </c>
      <c r="U173" s="220"/>
    </row>
    <row r="174" spans="6:21" s="219" customFormat="1" ht="12.75" customHeight="1">
      <c r="F174" s="219" t="s">
        <v>583</v>
      </c>
      <c r="G174" s="219" t="s">
        <v>556</v>
      </c>
      <c r="J174" s="220">
        <v>0</v>
      </c>
      <c r="K174" s="220"/>
      <c r="L174" s="220">
        <v>0</v>
      </c>
      <c r="M174" s="220"/>
      <c r="N174" s="220">
        <v>0</v>
      </c>
      <c r="O174" s="220"/>
      <c r="P174" s="220">
        <v>0</v>
      </c>
      <c r="Q174" s="220"/>
      <c r="R174" s="220">
        <v>0</v>
      </c>
      <c r="S174" s="220"/>
      <c r="T174" s="220">
        <v>0</v>
      </c>
      <c r="U174" s="220"/>
    </row>
    <row r="175" spans="5:21" s="219" customFormat="1" ht="12.75" customHeight="1">
      <c r="E175" s="219" t="s">
        <v>584</v>
      </c>
      <c r="F175" s="219" t="s">
        <v>153</v>
      </c>
      <c r="J175" s="220">
        <v>0</v>
      </c>
      <c r="K175" s="220"/>
      <c r="L175" s="220">
        <v>0</v>
      </c>
      <c r="M175" s="220"/>
      <c r="N175" s="220">
        <v>0</v>
      </c>
      <c r="O175" s="220"/>
      <c r="P175" s="220">
        <v>0</v>
      </c>
      <c r="Q175" s="220"/>
      <c r="R175" s="220">
        <v>0</v>
      </c>
      <c r="S175" s="220"/>
      <c r="T175" s="220">
        <v>0</v>
      </c>
      <c r="U175" s="220"/>
    </row>
    <row r="176" spans="6:21" s="219" customFormat="1" ht="12.75" customHeight="1">
      <c r="F176" s="219" t="s">
        <v>585</v>
      </c>
      <c r="G176" s="219" t="s">
        <v>554</v>
      </c>
      <c r="J176" s="220">
        <v>0</v>
      </c>
      <c r="K176" s="220"/>
      <c r="L176" s="220">
        <v>0</v>
      </c>
      <c r="M176" s="220"/>
      <c r="N176" s="220">
        <v>0</v>
      </c>
      <c r="O176" s="220"/>
      <c r="P176" s="220">
        <v>0</v>
      </c>
      <c r="Q176" s="220"/>
      <c r="R176" s="220">
        <v>0</v>
      </c>
      <c r="S176" s="220"/>
      <c r="T176" s="220">
        <v>0</v>
      </c>
      <c r="U176" s="220"/>
    </row>
    <row r="177" spans="6:21" s="219" customFormat="1" ht="12.75" customHeight="1">
      <c r="F177" s="219" t="s">
        <v>586</v>
      </c>
      <c r="G177" s="219" t="s">
        <v>556</v>
      </c>
      <c r="J177" s="220">
        <v>0</v>
      </c>
      <c r="K177" s="220"/>
      <c r="L177" s="220">
        <v>0</v>
      </c>
      <c r="M177" s="220"/>
      <c r="N177" s="220">
        <v>0</v>
      </c>
      <c r="O177" s="220"/>
      <c r="P177" s="220">
        <v>0</v>
      </c>
      <c r="Q177" s="220"/>
      <c r="R177" s="220">
        <v>0</v>
      </c>
      <c r="S177" s="220"/>
      <c r="T177" s="220">
        <v>0</v>
      </c>
      <c r="U177" s="220"/>
    </row>
    <row r="178" spans="5:21" s="219" customFormat="1" ht="12.75" customHeight="1">
      <c r="E178" s="219" t="s">
        <v>587</v>
      </c>
      <c r="F178" s="219" t="s">
        <v>154</v>
      </c>
      <c r="J178" s="220">
        <v>0</v>
      </c>
      <c r="K178" s="220"/>
      <c r="L178" s="220">
        <v>0</v>
      </c>
      <c r="M178" s="220"/>
      <c r="N178" s="220">
        <v>0</v>
      </c>
      <c r="O178" s="220"/>
      <c r="P178" s="220">
        <v>0</v>
      </c>
      <c r="Q178" s="220"/>
      <c r="R178" s="220">
        <v>0</v>
      </c>
      <c r="S178" s="220"/>
      <c r="T178" s="220">
        <v>0</v>
      </c>
      <c r="U178" s="220"/>
    </row>
    <row r="179" spans="6:21" s="219" customFormat="1" ht="12.75" customHeight="1">
      <c r="F179" s="219" t="s">
        <v>588</v>
      </c>
      <c r="G179" s="219" t="s">
        <v>554</v>
      </c>
      <c r="J179" s="220">
        <v>0</v>
      </c>
      <c r="K179" s="220"/>
      <c r="L179" s="220">
        <v>0</v>
      </c>
      <c r="M179" s="220"/>
      <c r="N179" s="220">
        <v>0</v>
      </c>
      <c r="O179" s="220"/>
      <c r="P179" s="220">
        <v>0</v>
      </c>
      <c r="Q179" s="220"/>
      <c r="R179" s="220">
        <v>0</v>
      </c>
      <c r="S179" s="220"/>
      <c r="T179" s="220">
        <v>0</v>
      </c>
      <c r="U179" s="220"/>
    </row>
    <row r="180" spans="6:21" s="219" customFormat="1" ht="12.75" customHeight="1">
      <c r="F180" s="219" t="s">
        <v>589</v>
      </c>
      <c r="G180" s="219" t="s">
        <v>556</v>
      </c>
      <c r="J180" s="220">
        <v>0</v>
      </c>
      <c r="K180" s="220"/>
      <c r="L180" s="220">
        <v>0</v>
      </c>
      <c r="M180" s="220"/>
      <c r="N180" s="220">
        <v>0</v>
      </c>
      <c r="O180" s="220"/>
      <c r="P180" s="220">
        <v>0</v>
      </c>
      <c r="Q180" s="220"/>
      <c r="R180" s="220">
        <v>0</v>
      </c>
      <c r="S180" s="220"/>
      <c r="T180" s="220">
        <v>0</v>
      </c>
      <c r="U180" s="220"/>
    </row>
    <row r="181" spans="4:20" s="213" customFormat="1" ht="12.75" customHeight="1">
      <c r="D181" s="220" t="s">
        <v>279</v>
      </c>
      <c r="E181" s="220" t="s">
        <v>643</v>
      </c>
      <c r="J181" s="220">
        <v>0</v>
      </c>
      <c r="K181" s="220"/>
      <c r="L181" s="220">
        <v>0</v>
      </c>
      <c r="M181" s="220"/>
      <c r="N181" s="220">
        <v>0</v>
      </c>
      <c r="O181" s="220"/>
      <c r="P181" s="220">
        <v>0</v>
      </c>
      <c r="Q181" s="220"/>
      <c r="R181" s="220">
        <v>0</v>
      </c>
      <c r="S181" s="220"/>
      <c r="T181" s="220">
        <v>0</v>
      </c>
    </row>
    <row r="182" spans="2:20" s="213" customFormat="1" ht="12.75" customHeight="1">
      <c r="B182" s="237"/>
      <c r="C182" s="237"/>
      <c r="D182" s="237"/>
      <c r="E182" s="237"/>
      <c r="F182" s="237"/>
      <c r="G182" s="237"/>
      <c r="H182" s="237"/>
      <c r="I182" s="237"/>
      <c r="J182" s="238"/>
      <c r="K182" s="238"/>
      <c r="L182" s="237"/>
      <c r="M182" s="237"/>
      <c r="N182" s="237"/>
      <c r="O182" s="237"/>
      <c r="P182" s="237"/>
      <c r="Q182" s="237"/>
      <c r="R182" s="237"/>
      <c r="S182" s="237"/>
      <c r="T182" s="238"/>
    </row>
    <row r="183" spans="10:20" s="213" customFormat="1" ht="12.75" customHeight="1">
      <c r="J183" s="220"/>
      <c r="K183" s="220"/>
      <c r="T183" s="220"/>
    </row>
    <row r="184" spans="2:17" ht="12.75" customHeight="1">
      <c r="B184" s="198" t="s">
        <v>516</v>
      </c>
      <c r="C184" s="196" t="s">
        <v>599</v>
      </c>
      <c r="D184" s="196"/>
      <c r="E184" s="196"/>
      <c r="F184" s="196"/>
      <c r="G184" s="196"/>
      <c r="H184" s="196"/>
      <c r="I184" s="196"/>
      <c r="L184" s="197"/>
      <c r="M184" s="197"/>
      <c r="N184" s="201"/>
      <c r="O184" s="201"/>
      <c r="P184" s="201"/>
      <c r="Q184" s="201"/>
    </row>
    <row r="185" spans="2:17" ht="12.75" customHeight="1">
      <c r="B185" s="219"/>
      <c r="C185" s="196" t="s">
        <v>767</v>
      </c>
      <c r="D185" s="232"/>
      <c r="E185" s="219"/>
      <c r="F185" s="196"/>
      <c r="G185" s="196"/>
      <c r="H185" s="239"/>
      <c r="I185" s="239"/>
      <c r="L185" s="240"/>
      <c r="M185" s="240"/>
      <c r="N185" s="241"/>
      <c r="O185" s="241"/>
      <c r="P185" s="201"/>
      <c r="Q185" s="201"/>
    </row>
    <row r="186" spans="2:17" ht="12.75" customHeight="1">
      <c r="B186" s="196"/>
      <c r="H186" s="196"/>
      <c r="I186" s="196"/>
      <c r="L186" s="197"/>
      <c r="M186" s="197"/>
      <c r="N186" s="201"/>
      <c r="O186" s="201"/>
      <c r="P186" s="201"/>
      <c r="Q186" s="201"/>
    </row>
    <row r="187" spans="2:20" s="200" customFormat="1" ht="12.75" customHeight="1">
      <c r="B187" s="199"/>
      <c r="C187" s="199"/>
      <c r="D187" s="199"/>
      <c r="E187" s="199"/>
      <c r="F187" s="199"/>
      <c r="J187" s="197"/>
      <c r="K187" s="197"/>
      <c r="L187" s="197"/>
      <c r="M187" s="197"/>
      <c r="N187" s="197"/>
      <c r="O187" s="197"/>
      <c r="P187" s="197"/>
      <c r="Q187" s="197"/>
      <c r="R187" s="201"/>
      <c r="S187" s="201"/>
      <c r="T187" s="201"/>
    </row>
  </sheetData>
  <printOptions/>
  <pageMargins left="0.3937007874015748" right="0.3937007874015748" top="0.3937007874015748" bottom="0.3937007874015748" header="0" footer="0"/>
  <pageSetup fitToHeight="1" fitToWidth="1" horizontalDpi="600" verticalDpi="600" orientation="portrait" scale="64" r:id="rId1"/>
  <rowBreaks count="1" manualBreakCount="1">
    <brk id="102" min="1" max="20" man="1"/>
  </rowBreaks>
</worksheet>
</file>

<file path=xl/worksheets/sheet18.xml><?xml version="1.0" encoding="utf-8"?>
<worksheet xmlns="http://schemas.openxmlformats.org/spreadsheetml/2006/main" xmlns:r="http://schemas.openxmlformats.org/officeDocument/2006/relationships">
  <dimension ref="B1:U136"/>
  <sheetViews>
    <sheetView showGridLines="0" zoomScale="75" zoomScaleNormal="75" workbookViewId="0" topLeftCell="A1">
      <selection activeCell="A1" sqref="A1"/>
    </sheetView>
  </sheetViews>
  <sheetFormatPr defaultColWidth="11.421875" defaultRowHeight="12.75"/>
  <cols>
    <col min="1" max="1" width="2.7109375" style="162" customWidth="1"/>
    <col min="2" max="2" width="2.28125" style="162" customWidth="1"/>
    <col min="3" max="3" width="1.7109375" style="162" customWidth="1"/>
    <col min="4" max="4" width="5.57421875" style="162" customWidth="1"/>
    <col min="5" max="5" width="3.00390625" style="162" customWidth="1"/>
    <col min="6" max="8" width="14.7109375" style="162" customWidth="1"/>
    <col min="9" max="9" width="2.28125" style="162" customWidth="1"/>
    <col min="10" max="10" width="11.7109375" style="220" customWidth="1"/>
    <col min="11" max="11" width="2.57421875" style="220" customWidth="1"/>
    <col min="12" max="12" width="10.7109375" style="213" customWidth="1"/>
    <col min="13" max="13" width="2.00390625" style="213" customWidth="1"/>
    <col min="14" max="14" width="10.7109375" style="213" customWidth="1"/>
    <col min="15" max="15" width="2.140625" style="213" customWidth="1"/>
    <col min="16" max="16" width="10.7109375" style="213" customWidth="1"/>
    <col min="17" max="17" width="1.8515625" style="213" customWidth="1"/>
    <col min="18" max="18" width="10.7109375" style="213" customWidth="1"/>
    <col min="19" max="19" width="2.140625" style="213" customWidth="1"/>
    <col min="20" max="20" width="11.8515625" style="220" customWidth="1"/>
    <col min="21" max="16384" width="11.421875" style="162" customWidth="1"/>
  </cols>
  <sheetData>
    <row r="1" spans="2:21" s="198" customFormat="1" ht="12.75">
      <c r="B1" s="156" t="s">
        <v>661</v>
      </c>
      <c r="J1" s="220"/>
      <c r="K1" s="220"/>
      <c r="L1" s="213"/>
      <c r="M1" s="213"/>
      <c r="N1" s="213"/>
      <c r="O1" s="213"/>
      <c r="P1" s="213"/>
      <c r="Q1" s="213"/>
      <c r="R1" s="213"/>
      <c r="S1" s="213"/>
      <c r="T1" s="220"/>
      <c r="U1" s="213"/>
    </row>
    <row r="2" spans="2:21" s="211" customFormat="1" ht="12.75" customHeight="1">
      <c r="B2" s="204" t="s">
        <v>694</v>
      </c>
      <c r="C2" s="205"/>
      <c r="D2" s="205"/>
      <c r="E2" s="205"/>
      <c r="F2" s="205"/>
      <c r="G2" s="205"/>
      <c r="H2" s="205"/>
      <c r="I2" s="205"/>
      <c r="J2" s="206"/>
      <c r="K2" s="206"/>
      <c r="L2" s="207"/>
      <c r="M2" s="207"/>
      <c r="N2" s="208"/>
      <c r="O2" s="208"/>
      <c r="P2" s="208"/>
      <c r="Q2" s="208"/>
      <c r="R2" s="208"/>
      <c r="S2" s="208"/>
      <c r="T2" s="209"/>
      <c r="U2" s="210"/>
    </row>
    <row r="3" spans="2:21" s="198" customFormat="1" ht="12" customHeight="1">
      <c r="B3" s="211" t="s">
        <v>0</v>
      </c>
      <c r="C3" s="212"/>
      <c r="D3" s="205"/>
      <c r="E3" s="205"/>
      <c r="F3" s="205"/>
      <c r="G3" s="205"/>
      <c r="H3" s="205"/>
      <c r="I3" s="205"/>
      <c r="J3" s="209"/>
      <c r="K3" s="209"/>
      <c r="L3" s="213"/>
      <c r="M3" s="213"/>
      <c r="N3" s="213"/>
      <c r="O3" s="213"/>
      <c r="P3" s="213"/>
      <c r="Q3" s="213"/>
      <c r="R3" s="213"/>
      <c r="S3" s="213"/>
      <c r="T3" s="209"/>
      <c r="U3" s="213"/>
    </row>
    <row r="4" spans="2:20" s="211" customFormat="1" ht="12.75" customHeight="1">
      <c r="B4" s="204"/>
      <c r="J4" s="206"/>
      <c r="K4" s="206"/>
      <c r="L4" s="206"/>
      <c r="M4" s="206"/>
      <c r="N4" s="206"/>
      <c r="O4" s="206"/>
      <c r="P4" s="206"/>
      <c r="Q4" s="206"/>
      <c r="R4" s="206"/>
      <c r="S4" s="206"/>
      <c r="T4" s="206"/>
    </row>
    <row r="5" spans="2:20" s="211" customFormat="1" ht="10.5" customHeight="1">
      <c r="B5" s="214"/>
      <c r="C5" s="214"/>
      <c r="D5" s="214"/>
      <c r="E5" s="214"/>
      <c r="F5" s="214"/>
      <c r="G5" s="214"/>
      <c r="H5" s="215"/>
      <c r="I5" s="215"/>
      <c r="J5" s="215"/>
      <c r="K5" s="215"/>
      <c r="L5" s="215" t="s">
        <v>619</v>
      </c>
      <c r="M5" s="215"/>
      <c r="N5" s="215"/>
      <c r="O5" s="215"/>
      <c r="P5" s="215"/>
      <c r="Q5" s="215"/>
      <c r="R5" s="215"/>
      <c r="S5" s="215"/>
      <c r="T5" s="216"/>
    </row>
    <row r="6" spans="8:20" s="198" customFormat="1" ht="10.5" customHeight="1">
      <c r="H6" s="205"/>
      <c r="I6" s="205"/>
      <c r="J6" s="208"/>
      <c r="K6" s="208"/>
      <c r="L6" s="217" t="s">
        <v>635</v>
      </c>
      <c r="M6" s="217"/>
      <c r="N6" s="217"/>
      <c r="O6" s="217"/>
      <c r="P6" s="217"/>
      <c r="Q6" s="217"/>
      <c r="R6" s="217"/>
      <c r="S6" s="218"/>
      <c r="T6" s="209"/>
    </row>
    <row r="7" spans="2:20" s="198" customFormat="1" ht="10.5" customHeight="1">
      <c r="B7" s="210" t="s">
        <v>1</v>
      </c>
      <c r="F7" s="219"/>
      <c r="G7" s="219"/>
      <c r="H7" s="219"/>
      <c r="I7" s="219"/>
      <c r="J7" s="220"/>
      <c r="K7" s="220"/>
      <c r="L7" s="220"/>
      <c r="M7" s="220"/>
      <c r="N7" s="220"/>
      <c r="O7" s="220"/>
      <c r="P7" s="220"/>
      <c r="Q7" s="220"/>
      <c r="R7" s="220"/>
      <c r="S7" s="220"/>
      <c r="T7" s="220"/>
    </row>
    <row r="8" spans="2:20" s="211" customFormat="1" ht="41.25" customHeight="1" thickBot="1">
      <c r="B8" s="221"/>
      <c r="C8" s="221"/>
      <c r="D8" s="221"/>
      <c r="E8" s="221"/>
      <c r="F8" s="222"/>
      <c r="G8" s="222"/>
      <c r="H8" s="222"/>
      <c r="I8" s="223"/>
      <c r="J8" s="224">
        <v>2005</v>
      </c>
      <c r="K8" s="225"/>
      <c r="L8" s="224" t="s">
        <v>620</v>
      </c>
      <c r="M8" s="225"/>
      <c r="N8" s="226" t="s">
        <v>621</v>
      </c>
      <c r="O8" s="227"/>
      <c r="P8" s="228" t="s">
        <v>622</v>
      </c>
      <c r="Q8" s="227"/>
      <c r="R8" s="228" t="s">
        <v>521</v>
      </c>
      <c r="S8" s="226"/>
      <c r="T8" s="203">
        <v>38869</v>
      </c>
    </row>
    <row r="9" spans="6:20" s="172" customFormat="1" ht="7.5" customHeight="1">
      <c r="F9" s="178"/>
      <c r="G9" s="178"/>
      <c r="H9" s="178"/>
      <c r="I9" s="178"/>
      <c r="J9" s="220"/>
      <c r="K9" s="220"/>
      <c r="L9" s="220"/>
      <c r="M9" s="220"/>
      <c r="N9" s="220"/>
      <c r="O9" s="220"/>
      <c r="P9" s="220"/>
      <c r="Q9" s="220"/>
      <c r="R9" s="220"/>
      <c r="S9" s="220"/>
      <c r="T9" s="220"/>
    </row>
    <row r="10" spans="2:20" s="188" customFormat="1" ht="12" customHeight="1">
      <c r="B10" s="166" t="s">
        <v>196</v>
      </c>
      <c r="H10" s="189"/>
      <c r="I10" s="189"/>
      <c r="J10" s="206">
        <v>-32664.22996161162</v>
      </c>
      <c r="K10" s="219"/>
      <c r="L10" s="206">
        <v>1629.8194382983802</v>
      </c>
      <c r="M10" s="219"/>
      <c r="N10" s="206">
        <v>1914.6385586516838</v>
      </c>
      <c r="O10" s="219"/>
      <c r="P10" s="206">
        <v>4956.091636160078</v>
      </c>
      <c r="Q10" s="219"/>
      <c r="R10" s="206">
        <v>61.53066035118357</v>
      </c>
      <c r="S10" s="219"/>
      <c r="T10" s="206">
        <v>-24102.149668150305</v>
      </c>
    </row>
    <row r="11" spans="8:20" s="188" customFormat="1" ht="12" customHeight="1">
      <c r="H11" s="189"/>
      <c r="I11" s="189"/>
      <c r="J11" s="206"/>
      <c r="K11" s="219"/>
      <c r="L11" s="206"/>
      <c r="M11" s="219"/>
      <c r="N11" s="206"/>
      <c r="O11" s="219"/>
      <c r="P11" s="206"/>
      <c r="Q11" s="219"/>
      <c r="R11" s="206"/>
      <c r="S11" s="219"/>
      <c r="T11" s="206"/>
    </row>
    <row r="12" spans="2:20" s="188" customFormat="1" ht="12" customHeight="1">
      <c r="B12" s="188" t="s">
        <v>628</v>
      </c>
      <c r="H12" s="189"/>
      <c r="I12" s="189"/>
      <c r="J12" s="206">
        <v>91899.68535867098</v>
      </c>
      <c r="K12" s="219"/>
      <c r="L12" s="206">
        <v>9527.62660118147</v>
      </c>
      <c r="M12" s="219"/>
      <c r="N12" s="206">
        <v>1849.8427041125624</v>
      </c>
      <c r="O12" s="219"/>
      <c r="P12" s="206">
        <v>1935.977297599139</v>
      </c>
      <c r="Q12" s="219"/>
      <c r="R12" s="206">
        <v>-81.81990239869222</v>
      </c>
      <c r="S12" s="219"/>
      <c r="T12" s="206">
        <v>105131.31205916544</v>
      </c>
    </row>
    <row r="13" spans="10:20" s="188" customFormat="1" ht="12" customHeight="1">
      <c r="J13" s="372"/>
      <c r="K13" s="233"/>
      <c r="L13" s="372"/>
      <c r="M13" s="233"/>
      <c r="N13" s="372"/>
      <c r="O13" s="233"/>
      <c r="P13" s="372"/>
      <c r="Q13" s="233"/>
      <c r="R13" s="372"/>
      <c r="S13" s="233"/>
      <c r="T13" s="372"/>
    </row>
    <row r="14" spans="2:20" s="375" customFormat="1" ht="12" customHeight="1">
      <c r="B14" s="375" t="s">
        <v>762</v>
      </c>
      <c r="E14" s="376"/>
      <c r="H14" s="376"/>
      <c r="I14" s="376"/>
      <c r="J14" s="372">
        <v>107.8</v>
      </c>
      <c r="K14" s="233"/>
      <c r="L14" s="372">
        <v>3531.1059942666843</v>
      </c>
      <c r="M14" s="233"/>
      <c r="N14" s="372">
        <v>0</v>
      </c>
      <c r="O14" s="233"/>
      <c r="P14" s="372">
        <v>0</v>
      </c>
      <c r="Q14" s="233"/>
      <c r="R14" s="372">
        <v>0</v>
      </c>
      <c r="S14" s="233"/>
      <c r="T14" s="372">
        <v>3638.9059942666845</v>
      </c>
    </row>
    <row r="15" spans="4:20" s="188" customFormat="1" ht="12" customHeight="1">
      <c r="D15" s="190"/>
      <c r="E15" s="190" t="s">
        <v>161</v>
      </c>
      <c r="H15" s="190"/>
      <c r="I15" s="190"/>
      <c r="J15" s="206">
        <v>0</v>
      </c>
      <c r="K15" s="219"/>
      <c r="L15" s="206">
        <v>0</v>
      </c>
      <c r="M15" s="219"/>
      <c r="N15" s="206">
        <v>0</v>
      </c>
      <c r="O15" s="219"/>
      <c r="P15" s="206">
        <v>0</v>
      </c>
      <c r="Q15" s="219"/>
      <c r="R15" s="206">
        <v>0</v>
      </c>
      <c r="S15" s="219"/>
      <c r="T15" s="206">
        <v>0</v>
      </c>
    </row>
    <row r="16" spans="4:20" s="188" customFormat="1" ht="12" customHeight="1">
      <c r="D16" s="190"/>
      <c r="E16" s="190" t="s">
        <v>77</v>
      </c>
      <c r="G16" s="190"/>
      <c r="H16" s="190"/>
      <c r="I16" s="190"/>
      <c r="J16" s="206">
        <v>0</v>
      </c>
      <c r="K16" s="219"/>
      <c r="L16" s="206">
        <v>2907.2488989729704</v>
      </c>
      <c r="M16" s="219"/>
      <c r="N16" s="206">
        <v>0</v>
      </c>
      <c r="O16" s="219"/>
      <c r="P16" s="206">
        <v>0</v>
      </c>
      <c r="Q16" s="219"/>
      <c r="R16" s="206">
        <v>0</v>
      </c>
      <c r="S16" s="219"/>
      <c r="T16" s="206">
        <v>2907.2488989729704</v>
      </c>
    </row>
    <row r="17" spans="5:20" s="188" customFormat="1" ht="12" customHeight="1">
      <c r="E17" s="190" t="s">
        <v>432</v>
      </c>
      <c r="G17" s="190"/>
      <c r="H17" s="190"/>
      <c r="I17" s="190"/>
      <c r="J17" s="206">
        <v>0</v>
      </c>
      <c r="K17" s="219"/>
      <c r="L17" s="206">
        <v>0</v>
      </c>
      <c r="M17" s="219"/>
      <c r="N17" s="206">
        <v>0</v>
      </c>
      <c r="O17" s="219"/>
      <c r="P17" s="206">
        <v>0</v>
      </c>
      <c r="Q17" s="219"/>
      <c r="R17" s="206">
        <v>0</v>
      </c>
      <c r="S17" s="219"/>
      <c r="T17" s="206">
        <v>0</v>
      </c>
    </row>
    <row r="18" spans="5:20" s="188" customFormat="1" ht="12" customHeight="1">
      <c r="E18" s="190" t="s">
        <v>80</v>
      </c>
      <c r="H18" s="190"/>
      <c r="I18" s="190"/>
      <c r="J18" s="206">
        <v>107.8</v>
      </c>
      <c r="K18" s="219"/>
      <c r="L18" s="206">
        <v>623.857095293714</v>
      </c>
      <c r="M18" s="219"/>
      <c r="N18" s="206">
        <v>0</v>
      </c>
      <c r="O18" s="219"/>
      <c r="P18" s="206">
        <v>0</v>
      </c>
      <c r="Q18" s="219"/>
      <c r="R18" s="206">
        <v>0</v>
      </c>
      <c r="S18" s="219"/>
      <c r="T18" s="206">
        <v>731.657095293714</v>
      </c>
    </row>
    <row r="19" spans="2:20" s="375" customFormat="1" ht="12" customHeight="1">
      <c r="B19" s="375" t="s">
        <v>763</v>
      </c>
      <c r="H19" s="376"/>
      <c r="I19" s="376"/>
      <c r="J19" s="372">
        <v>45417.99630070193</v>
      </c>
      <c r="K19" s="233"/>
      <c r="L19" s="372">
        <v>2844.423883966175</v>
      </c>
      <c r="M19" s="233"/>
      <c r="N19" s="372">
        <v>244.68624852573294</v>
      </c>
      <c r="O19" s="233"/>
      <c r="P19" s="372">
        <v>1496.7505188007422</v>
      </c>
      <c r="Q19" s="233"/>
      <c r="R19" s="372">
        <v>-127.17707361869219</v>
      </c>
      <c r="S19" s="233"/>
      <c r="T19" s="372">
        <v>49876.67987837587</v>
      </c>
    </row>
    <row r="20" spans="3:20" s="188" customFormat="1" ht="12" customHeight="1">
      <c r="C20" s="188" t="s">
        <v>644</v>
      </c>
      <c r="H20" s="190"/>
      <c r="I20" s="190"/>
      <c r="J20" s="206">
        <v>17207.748</v>
      </c>
      <c r="K20" s="219"/>
      <c r="L20" s="206">
        <v>349.6</v>
      </c>
      <c r="M20" s="219"/>
      <c r="N20" s="206">
        <v>-89.2</v>
      </c>
      <c r="O20" s="219"/>
      <c r="P20" s="206">
        <v>348.4000000000054</v>
      </c>
      <c r="Q20" s="219"/>
      <c r="R20" s="206">
        <v>7.105427357601002E-13</v>
      </c>
      <c r="S20" s="219"/>
      <c r="T20" s="206">
        <v>17816.548</v>
      </c>
    </row>
    <row r="21" spans="5:20" s="188" customFormat="1" ht="12" customHeight="1">
      <c r="E21" s="188" t="s">
        <v>177</v>
      </c>
      <c r="H21" s="190"/>
      <c r="I21" s="190"/>
      <c r="J21" s="206">
        <v>16963.4</v>
      </c>
      <c r="K21" s="219"/>
      <c r="L21" s="206">
        <v>349.6</v>
      </c>
      <c r="M21" s="219"/>
      <c r="N21" s="206">
        <v>-89.2</v>
      </c>
      <c r="O21" s="219"/>
      <c r="P21" s="206">
        <v>346.30000000000535</v>
      </c>
      <c r="Q21" s="219"/>
      <c r="R21" s="206">
        <v>7.105427357601002E-13</v>
      </c>
      <c r="S21" s="219"/>
      <c r="T21" s="206">
        <v>17570.1</v>
      </c>
    </row>
    <row r="22" spans="6:20" s="188" customFormat="1" ht="12" customHeight="1">
      <c r="F22" s="188" t="s">
        <v>73</v>
      </c>
      <c r="H22" s="190"/>
      <c r="I22" s="190"/>
      <c r="J22" s="206">
        <v>16689.1</v>
      </c>
      <c r="K22" s="219"/>
      <c r="L22" s="206">
        <v>414.1</v>
      </c>
      <c r="M22" s="219"/>
      <c r="N22" s="206">
        <v>-89.2</v>
      </c>
      <c r="O22" s="219"/>
      <c r="P22" s="206">
        <v>337.9000000000054</v>
      </c>
      <c r="Q22" s="219"/>
      <c r="R22" s="206">
        <v>0</v>
      </c>
      <c r="S22" s="219"/>
      <c r="T22" s="206">
        <v>17351.9</v>
      </c>
    </row>
    <row r="23" spans="6:20" s="188" customFormat="1" ht="12" customHeight="1">
      <c r="F23" s="188" t="s">
        <v>53</v>
      </c>
      <c r="H23" s="190"/>
      <c r="I23" s="190"/>
      <c r="J23" s="206">
        <v>274.2999999999993</v>
      </c>
      <c r="K23" s="219"/>
      <c r="L23" s="206">
        <v>-64.5</v>
      </c>
      <c r="M23" s="219"/>
      <c r="N23" s="206">
        <v>0</v>
      </c>
      <c r="O23" s="219"/>
      <c r="P23" s="206">
        <v>8.4</v>
      </c>
      <c r="Q23" s="219"/>
      <c r="R23" s="206">
        <v>7.105427357601002E-13</v>
      </c>
      <c r="S23" s="219"/>
      <c r="T23" s="206">
        <v>218.2</v>
      </c>
    </row>
    <row r="24" spans="5:20" s="188" customFormat="1" ht="12" customHeight="1">
      <c r="E24" s="188" t="s">
        <v>629</v>
      </c>
      <c r="H24" s="190"/>
      <c r="I24" s="190"/>
      <c r="J24" s="206">
        <v>244.34799999999998</v>
      </c>
      <c r="K24" s="219"/>
      <c r="L24" s="206">
        <v>0</v>
      </c>
      <c r="M24" s="219"/>
      <c r="N24" s="206">
        <v>0</v>
      </c>
      <c r="O24" s="219"/>
      <c r="P24" s="206">
        <v>2.1</v>
      </c>
      <c r="Q24" s="219"/>
      <c r="R24" s="206">
        <v>0</v>
      </c>
      <c r="S24" s="219"/>
      <c r="T24" s="206">
        <v>246.44799999999998</v>
      </c>
    </row>
    <row r="25" spans="3:20" s="188" customFormat="1" ht="12" customHeight="1">
      <c r="C25" s="188" t="s">
        <v>645</v>
      </c>
      <c r="D25" s="190"/>
      <c r="H25" s="190"/>
      <c r="I25" s="190"/>
      <c r="J25" s="206">
        <v>3237.2305208400003</v>
      </c>
      <c r="K25" s="219"/>
      <c r="L25" s="206">
        <v>1338.7969446485154</v>
      </c>
      <c r="M25" s="219"/>
      <c r="N25" s="206">
        <v>50.703617279938754</v>
      </c>
      <c r="O25" s="219"/>
      <c r="P25" s="206">
        <v>590.3936971800355</v>
      </c>
      <c r="Q25" s="219"/>
      <c r="R25" s="206">
        <v>-147.6621491884893</v>
      </c>
      <c r="S25" s="219"/>
      <c r="T25" s="206">
        <v>5069.46263076</v>
      </c>
    </row>
    <row r="26" spans="4:20" s="188" customFormat="1" ht="12" customHeight="1">
      <c r="D26" s="190" t="s">
        <v>161</v>
      </c>
      <c r="H26" s="190"/>
      <c r="I26" s="190"/>
      <c r="J26" s="206">
        <v>0</v>
      </c>
      <c r="K26" s="219"/>
      <c r="L26" s="206">
        <v>33.116963</v>
      </c>
      <c r="M26" s="219"/>
      <c r="N26" s="206">
        <v>1.10489</v>
      </c>
      <c r="O26" s="219"/>
      <c r="P26" s="206">
        <v>0</v>
      </c>
      <c r="Q26" s="219"/>
      <c r="R26" s="206">
        <v>4.6629367034256575E-15</v>
      </c>
      <c r="S26" s="219"/>
      <c r="T26" s="206">
        <v>34.221853</v>
      </c>
    </row>
    <row r="27" spans="4:20" s="188" customFormat="1" ht="12" customHeight="1">
      <c r="D27" s="190" t="s">
        <v>77</v>
      </c>
      <c r="H27" s="190"/>
      <c r="I27" s="190"/>
      <c r="J27" s="206">
        <v>325.502</v>
      </c>
      <c r="K27" s="219"/>
      <c r="L27" s="206">
        <v>-177.31562700000003</v>
      </c>
      <c r="M27" s="219"/>
      <c r="N27" s="206">
        <v>-5.070229</v>
      </c>
      <c r="O27" s="219"/>
      <c r="P27" s="206">
        <v>0</v>
      </c>
      <c r="Q27" s="219"/>
      <c r="R27" s="206">
        <v>24.58414599999986</v>
      </c>
      <c r="S27" s="219"/>
      <c r="T27" s="206">
        <v>167.70029</v>
      </c>
    </row>
    <row r="28" spans="4:20" s="188" customFormat="1" ht="12" customHeight="1">
      <c r="D28" s="190"/>
      <c r="E28" s="188" t="s">
        <v>530</v>
      </c>
      <c r="H28" s="190"/>
      <c r="I28" s="190"/>
      <c r="J28" s="206">
        <v>17.6</v>
      </c>
      <c r="K28" s="219"/>
      <c r="L28" s="206">
        <v>0.5253769999999999</v>
      </c>
      <c r="M28" s="219"/>
      <c r="N28" s="206">
        <v>-0.763607</v>
      </c>
      <c r="O28" s="219"/>
      <c r="P28" s="206">
        <v>0</v>
      </c>
      <c r="Q28" s="219"/>
      <c r="R28" s="206">
        <v>-0.0025610000000000355</v>
      </c>
      <c r="S28" s="219"/>
      <c r="T28" s="206">
        <v>17.359209</v>
      </c>
    </row>
    <row r="29" spans="4:20" s="188" customFormat="1" ht="12" customHeight="1">
      <c r="D29" s="190"/>
      <c r="E29" s="188" t="s">
        <v>215</v>
      </c>
      <c r="H29" s="190"/>
      <c r="I29" s="190"/>
      <c r="J29" s="206">
        <v>307.902</v>
      </c>
      <c r="K29" s="219"/>
      <c r="L29" s="206">
        <v>-177.84100400000003</v>
      </c>
      <c r="M29" s="219"/>
      <c r="N29" s="206">
        <v>-4.306622</v>
      </c>
      <c r="O29" s="219"/>
      <c r="P29" s="206">
        <v>0</v>
      </c>
      <c r="Q29" s="219"/>
      <c r="R29" s="206">
        <v>24.58670699999986</v>
      </c>
      <c r="S29" s="219"/>
      <c r="T29" s="206">
        <v>150.341081</v>
      </c>
    </row>
    <row r="30" spans="4:20" s="188" customFormat="1" ht="12" customHeight="1">
      <c r="D30" s="190" t="s">
        <v>432</v>
      </c>
      <c r="H30" s="190"/>
      <c r="I30" s="190"/>
      <c r="J30" s="206">
        <v>781.8355208400001</v>
      </c>
      <c r="K30" s="219"/>
      <c r="L30" s="206">
        <v>-798.1452695399744</v>
      </c>
      <c r="M30" s="219"/>
      <c r="N30" s="206">
        <v>54.668956279938755</v>
      </c>
      <c r="O30" s="219"/>
      <c r="P30" s="206">
        <v>588.7995381800355</v>
      </c>
      <c r="Q30" s="219"/>
      <c r="R30" s="206">
        <v>0</v>
      </c>
      <c r="S30" s="219"/>
      <c r="T30" s="206">
        <v>627.15874576</v>
      </c>
    </row>
    <row r="31" spans="4:20" s="188" customFormat="1" ht="12" customHeight="1">
      <c r="D31" s="190" t="s">
        <v>80</v>
      </c>
      <c r="H31" s="190"/>
      <c r="I31" s="190"/>
      <c r="J31" s="206">
        <v>2129.893</v>
      </c>
      <c r="K31" s="219"/>
      <c r="L31" s="206">
        <v>2281.1408781884898</v>
      </c>
      <c r="M31" s="219"/>
      <c r="N31" s="206">
        <v>0</v>
      </c>
      <c r="O31" s="219"/>
      <c r="P31" s="206">
        <v>1.594159</v>
      </c>
      <c r="Q31" s="219"/>
      <c r="R31" s="206">
        <v>-172.24629518848917</v>
      </c>
      <c r="S31" s="219"/>
      <c r="T31" s="206">
        <v>4240.3817420000005</v>
      </c>
    </row>
    <row r="32" spans="4:20" s="188" customFormat="1" ht="12" customHeight="1">
      <c r="D32" s="190"/>
      <c r="E32" s="188" t="s">
        <v>22</v>
      </c>
      <c r="H32" s="190"/>
      <c r="I32" s="190"/>
      <c r="J32" s="206">
        <v>678.697</v>
      </c>
      <c r="K32" s="219"/>
      <c r="L32" s="206">
        <v>34.37043118848954</v>
      </c>
      <c r="M32" s="219"/>
      <c r="N32" s="206">
        <v>0</v>
      </c>
      <c r="O32" s="219"/>
      <c r="P32" s="206">
        <v>0</v>
      </c>
      <c r="Q32" s="219"/>
      <c r="R32" s="206">
        <v>75.14654581151046</v>
      </c>
      <c r="S32" s="219"/>
      <c r="T32" s="206">
        <v>788.213977</v>
      </c>
    </row>
    <row r="33" spans="4:20" s="188" customFormat="1" ht="12" customHeight="1">
      <c r="D33" s="190"/>
      <c r="E33" s="188" t="s">
        <v>624</v>
      </c>
      <c r="H33" s="190"/>
      <c r="I33" s="190"/>
      <c r="J33" s="206">
        <v>464.245</v>
      </c>
      <c r="K33" s="219"/>
      <c r="L33" s="206">
        <v>21.65212407080059</v>
      </c>
      <c r="M33" s="219"/>
      <c r="N33" s="206">
        <v>0</v>
      </c>
      <c r="O33" s="219"/>
      <c r="P33" s="206">
        <v>0</v>
      </c>
      <c r="Q33" s="219"/>
      <c r="R33" s="206">
        <v>-10.734275990879155</v>
      </c>
      <c r="S33" s="219"/>
      <c r="T33" s="206">
        <v>475.16284807992145</v>
      </c>
    </row>
    <row r="34" spans="2:20" s="188" customFormat="1" ht="12" customHeight="1">
      <c r="B34" s="190"/>
      <c r="C34" s="190"/>
      <c r="D34" s="190"/>
      <c r="E34" s="188" t="s">
        <v>646</v>
      </c>
      <c r="H34" s="190"/>
      <c r="I34" s="190"/>
      <c r="J34" s="206">
        <v>214.452</v>
      </c>
      <c r="K34" s="219"/>
      <c r="L34" s="206">
        <v>12.718307117688951</v>
      </c>
      <c r="M34" s="219"/>
      <c r="N34" s="206">
        <v>0</v>
      </c>
      <c r="O34" s="219"/>
      <c r="P34" s="206">
        <v>0</v>
      </c>
      <c r="Q34" s="219"/>
      <c r="R34" s="206">
        <v>85.88082180238962</v>
      </c>
      <c r="S34" s="219"/>
      <c r="T34" s="206">
        <v>313.05112892007855</v>
      </c>
    </row>
    <row r="35" spans="5:20" s="188" customFormat="1" ht="12" customHeight="1">
      <c r="E35" s="188" t="s">
        <v>74</v>
      </c>
      <c r="H35" s="190"/>
      <c r="I35" s="190"/>
      <c r="J35" s="206">
        <v>1451.196</v>
      </c>
      <c r="K35" s="219"/>
      <c r="L35" s="206">
        <v>2246.7704470000003</v>
      </c>
      <c r="M35" s="219"/>
      <c r="N35" s="206">
        <v>0</v>
      </c>
      <c r="O35" s="219"/>
      <c r="P35" s="206">
        <v>1.594159</v>
      </c>
      <c r="Q35" s="219"/>
      <c r="R35" s="206">
        <v>-247.39284099999963</v>
      </c>
      <c r="S35" s="219"/>
      <c r="T35" s="206">
        <v>3452.167765</v>
      </c>
    </row>
    <row r="36" spans="3:20" s="188" customFormat="1" ht="12" customHeight="1">
      <c r="C36" s="188" t="s">
        <v>647</v>
      </c>
      <c r="E36" s="190"/>
      <c r="H36" s="190"/>
      <c r="I36" s="190"/>
      <c r="J36" s="206">
        <v>22603.9911364339</v>
      </c>
      <c r="K36" s="219"/>
      <c r="L36" s="206">
        <v>-60.148756279682864</v>
      </c>
      <c r="M36" s="219"/>
      <c r="N36" s="206">
        <v>310.4685897607492</v>
      </c>
      <c r="O36" s="219"/>
      <c r="P36" s="206">
        <v>571.3222472002159</v>
      </c>
      <c r="Q36" s="219"/>
      <c r="R36" s="206">
        <v>-0.024076503374132585</v>
      </c>
      <c r="S36" s="219"/>
      <c r="T36" s="206">
        <v>23425.609140611803</v>
      </c>
    </row>
    <row r="37" spans="5:20" s="188" customFormat="1" ht="12" customHeight="1">
      <c r="E37" s="190" t="s">
        <v>630</v>
      </c>
      <c r="H37" s="190"/>
      <c r="I37" s="190"/>
      <c r="J37" s="206">
        <v>0</v>
      </c>
      <c r="K37" s="219"/>
      <c r="L37" s="206">
        <v>0</v>
      </c>
      <c r="M37" s="219"/>
      <c r="N37" s="206">
        <v>0</v>
      </c>
      <c r="O37" s="219"/>
      <c r="P37" s="206">
        <v>0</v>
      </c>
      <c r="Q37" s="219"/>
      <c r="R37" s="206">
        <v>0</v>
      </c>
      <c r="S37" s="219"/>
      <c r="T37" s="206">
        <v>0</v>
      </c>
    </row>
    <row r="38" spans="5:20" s="188" customFormat="1" ht="12" customHeight="1">
      <c r="E38" s="190" t="s">
        <v>631</v>
      </c>
      <c r="H38" s="190"/>
      <c r="I38" s="190"/>
      <c r="J38" s="206">
        <v>22531.48691512195</v>
      </c>
      <c r="K38" s="219"/>
      <c r="L38" s="206">
        <v>-45.51971443559739</v>
      </c>
      <c r="M38" s="219"/>
      <c r="N38" s="206">
        <v>310.4685897607492</v>
      </c>
      <c r="O38" s="219"/>
      <c r="P38" s="206">
        <v>536.1289912276961</v>
      </c>
      <c r="Q38" s="219"/>
      <c r="R38" s="206">
        <v>-0.021160512112203378</v>
      </c>
      <c r="S38" s="219"/>
      <c r="T38" s="206">
        <v>23332.54362116268</v>
      </c>
    </row>
    <row r="39" spans="5:20" s="188" customFormat="1" ht="12" customHeight="1">
      <c r="E39" s="190"/>
      <c r="F39" s="188" t="s">
        <v>530</v>
      </c>
      <c r="H39" s="191"/>
      <c r="I39" s="191"/>
      <c r="J39" s="206">
        <v>21903.58691512195</v>
      </c>
      <c r="K39" s="219"/>
      <c r="L39" s="206">
        <v>255.55265359440222</v>
      </c>
      <c r="M39" s="219"/>
      <c r="N39" s="206">
        <v>308.7685897607492</v>
      </c>
      <c r="O39" s="219"/>
      <c r="P39" s="206">
        <v>534.5799119050693</v>
      </c>
      <c r="Q39" s="219"/>
      <c r="R39" s="206">
        <v>-0.038088919915026054</v>
      </c>
      <c r="S39" s="219"/>
      <c r="T39" s="206">
        <v>23002.44998146225</v>
      </c>
    </row>
    <row r="40" spans="5:20" s="188" customFormat="1" ht="12" customHeight="1">
      <c r="E40" s="190"/>
      <c r="F40" s="188" t="s">
        <v>215</v>
      </c>
      <c r="H40" s="191"/>
      <c r="I40" s="191"/>
      <c r="J40" s="206">
        <v>627.9</v>
      </c>
      <c r="K40" s="219"/>
      <c r="L40" s="206">
        <v>-301.0723680299996</v>
      </c>
      <c r="M40" s="219"/>
      <c r="N40" s="206">
        <v>1.7</v>
      </c>
      <c r="O40" s="219"/>
      <c r="P40" s="206">
        <v>1.5490793226268402</v>
      </c>
      <c r="Q40" s="219"/>
      <c r="R40" s="206">
        <v>0.016928407802822676</v>
      </c>
      <c r="S40" s="219"/>
      <c r="T40" s="206">
        <v>330.09363970043006</v>
      </c>
    </row>
    <row r="41" spans="5:20" s="188" customFormat="1" ht="12" customHeight="1">
      <c r="E41" s="190" t="s">
        <v>432</v>
      </c>
      <c r="H41" s="190"/>
      <c r="I41" s="190"/>
      <c r="J41" s="206">
        <v>33.97050619</v>
      </c>
      <c r="K41" s="219"/>
      <c r="L41" s="206">
        <v>-37.17642008251972</v>
      </c>
      <c r="M41" s="219"/>
      <c r="N41" s="206">
        <v>0</v>
      </c>
      <c r="O41" s="219"/>
      <c r="P41" s="206">
        <v>35.19325597251972</v>
      </c>
      <c r="Q41" s="219"/>
      <c r="R41" s="206">
        <v>0</v>
      </c>
      <c r="S41" s="219"/>
      <c r="T41" s="206">
        <v>31.987342079999994</v>
      </c>
    </row>
    <row r="42" spans="5:20" s="188" customFormat="1" ht="12" customHeight="1">
      <c r="E42" s="190" t="s">
        <v>632</v>
      </c>
      <c r="H42" s="190"/>
      <c r="I42" s="190"/>
      <c r="J42" s="206">
        <v>38.533715121951225</v>
      </c>
      <c r="K42" s="219"/>
      <c r="L42" s="206">
        <v>22.54737823843424</v>
      </c>
      <c r="M42" s="219"/>
      <c r="N42" s="206">
        <v>0</v>
      </c>
      <c r="O42" s="219"/>
      <c r="P42" s="206">
        <v>0</v>
      </c>
      <c r="Q42" s="219"/>
      <c r="R42" s="206">
        <v>-0.002915991261929207</v>
      </c>
      <c r="S42" s="219"/>
      <c r="T42" s="206">
        <v>61.07817736912353</v>
      </c>
    </row>
    <row r="43" spans="5:20" s="188" customFormat="1" ht="12" customHeight="1">
      <c r="E43" s="190"/>
      <c r="F43" s="188" t="s">
        <v>22</v>
      </c>
      <c r="H43" s="190"/>
      <c r="I43" s="190"/>
      <c r="J43" s="206">
        <v>0</v>
      </c>
      <c r="K43" s="219"/>
      <c r="L43" s="206">
        <v>0</v>
      </c>
      <c r="M43" s="219"/>
      <c r="N43" s="206">
        <v>0</v>
      </c>
      <c r="O43" s="219"/>
      <c r="P43" s="206">
        <v>0</v>
      </c>
      <c r="Q43" s="219"/>
      <c r="R43" s="206">
        <v>0</v>
      </c>
      <c r="S43" s="219"/>
      <c r="T43" s="206">
        <v>0</v>
      </c>
    </row>
    <row r="44" spans="5:20" s="188" customFormat="1" ht="12" customHeight="1">
      <c r="E44" s="190"/>
      <c r="F44" s="188" t="s">
        <v>624</v>
      </c>
      <c r="H44" s="190"/>
      <c r="I44" s="190"/>
      <c r="J44" s="206">
        <v>0</v>
      </c>
      <c r="K44" s="219"/>
      <c r="L44" s="206">
        <v>0</v>
      </c>
      <c r="M44" s="219"/>
      <c r="N44" s="206">
        <v>0</v>
      </c>
      <c r="O44" s="219"/>
      <c r="P44" s="206">
        <v>0</v>
      </c>
      <c r="Q44" s="219"/>
      <c r="R44" s="206">
        <v>0</v>
      </c>
      <c r="S44" s="219"/>
      <c r="T44" s="206">
        <v>0</v>
      </c>
    </row>
    <row r="45" spans="6:20" s="188" customFormat="1" ht="12" customHeight="1">
      <c r="F45" s="188" t="s">
        <v>646</v>
      </c>
      <c r="H45" s="190"/>
      <c r="I45" s="190"/>
      <c r="J45" s="206">
        <v>0</v>
      </c>
      <c r="K45" s="219"/>
      <c r="L45" s="206">
        <v>0</v>
      </c>
      <c r="M45" s="219"/>
      <c r="N45" s="206">
        <v>0</v>
      </c>
      <c r="O45" s="219"/>
      <c r="P45" s="206">
        <v>0</v>
      </c>
      <c r="Q45" s="219"/>
      <c r="R45" s="206">
        <v>0</v>
      </c>
      <c r="S45" s="219"/>
      <c r="T45" s="206">
        <v>0</v>
      </c>
    </row>
    <row r="46" spans="5:20" s="188" customFormat="1" ht="12" customHeight="1">
      <c r="E46" s="190"/>
      <c r="F46" s="188" t="s">
        <v>74</v>
      </c>
      <c r="H46" s="190"/>
      <c r="I46" s="190"/>
      <c r="J46" s="206">
        <v>38.533715121951225</v>
      </c>
      <c r="K46" s="219"/>
      <c r="L46" s="206">
        <v>22.54737823843424</v>
      </c>
      <c r="M46" s="219"/>
      <c r="N46" s="206">
        <v>0</v>
      </c>
      <c r="O46" s="219"/>
      <c r="P46" s="206">
        <v>0</v>
      </c>
      <c r="Q46" s="219"/>
      <c r="R46" s="206">
        <v>-0.002915991261929207</v>
      </c>
      <c r="S46" s="219"/>
      <c r="T46" s="206">
        <v>61.07817736912353</v>
      </c>
    </row>
    <row r="47" spans="3:20" s="188" customFormat="1" ht="12" customHeight="1">
      <c r="C47" s="188" t="s">
        <v>648</v>
      </c>
      <c r="E47" s="190"/>
      <c r="H47" s="190"/>
      <c r="I47" s="190"/>
      <c r="J47" s="206">
        <v>2369.026643428032</v>
      </c>
      <c r="K47" s="219"/>
      <c r="L47" s="206">
        <v>1216.1756955973424</v>
      </c>
      <c r="M47" s="219"/>
      <c r="N47" s="206">
        <v>-27.285958514954984</v>
      </c>
      <c r="O47" s="219"/>
      <c r="P47" s="206">
        <v>-13.365425579514506</v>
      </c>
      <c r="Q47" s="219"/>
      <c r="R47" s="206">
        <v>20.509152073170526</v>
      </c>
      <c r="S47" s="219"/>
      <c r="T47" s="206">
        <v>3565.0601070040752</v>
      </c>
    </row>
    <row r="48" spans="5:20" s="188" customFormat="1" ht="12" customHeight="1">
      <c r="E48" s="190" t="s">
        <v>630</v>
      </c>
      <c r="H48" s="190"/>
      <c r="I48" s="190"/>
      <c r="J48" s="206">
        <v>0</v>
      </c>
      <c r="K48" s="219"/>
      <c r="L48" s="206">
        <v>0</v>
      </c>
      <c r="M48" s="219"/>
      <c r="N48" s="206">
        <v>0</v>
      </c>
      <c r="O48" s="219"/>
      <c r="P48" s="206">
        <v>0</v>
      </c>
      <c r="Q48" s="219"/>
      <c r="R48" s="206">
        <v>0</v>
      </c>
      <c r="S48" s="219"/>
      <c r="T48" s="206">
        <v>0</v>
      </c>
    </row>
    <row r="49" spans="5:20" s="188" customFormat="1" ht="12" customHeight="1">
      <c r="E49" s="190" t="s">
        <v>631</v>
      </c>
      <c r="H49" s="190"/>
      <c r="I49" s="190"/>
      <c r="J49" s="206">
        <v>2293.5678323643733</v>
      </c>
      <c r="K49" s="219"/>
      <c r="L49" s="206">
        <v>1171.7967857214865</v>
      </c>
      <c r="M49" s="219"/>
      <c r="N49" s="206">
        <v>-27.285958514954984</v>
      </c>
      <c r="O49" s="219"/>
      <c r="P49" s="206">
        <v>0</v>
      </c>
      <c r="Q49" s="219"/>
      <c r="R49" s="206">
        <v>20.509152073170526</v>
      </c>
      <c r="S49" s="219"/>
      <c r="T49" s="206">
        <v>3458.5878116440754</v>
      </c>
    </row>
    <row r="50" spans="5:20" s="188" customFormat="1" ht="12" customHeight="1">
      <c r="E50" s="190"/>
      <c r="F50" s="188" t="s">
        <v>530</v>
      </c>
      <c r="H50" s="190"/>
      <c r="I50" s="190"/>
      <c r="J50" s="206">
        <v>1110.2</v>
      </c>
      <c r="K50" s="219"/>
      <c r="L50" s="206">
        <v>751.398370498888</v>
      </c>
      <c r="M50" s="219"/>
      <c r="N50" s="206">
        <v>39.24583038582378</v>
      </c>
      <c r="O50" s="219"/>
      <c r="P50" s="206">
        <v>0</v>
      </c>
      <c r="Q50" s="219"/>
      <c r="R50" s="206">
        <v>20.509152073170526</v>
      </c>
      <c r="S50" s="219"/>
      <c r="T50" s="206">
        <v>1921.3533529578822</v>
      </c>
    </row>
    <row r="51" spans="5:20" s="188" customFormat="1" ht="12" customHeight="1">
      <c r="E51" s="190"/>
      <c r="F51" s="188" t="s">
        <v>215</v>
      </c>
      <c r="H51" s="190"/>
      <c r="I51" s="190"/>
      <c r="J51" s="206">
        <v>1183.3678323643733</v>
      </c>
      <c r="K51" s="219"/>
      <c r="L51" s="206">
        <v>420.39841522259843</v>
      </c>
      <c r="M51" s="219"/>
      <c r="N51" s="206">
        <v>-66.53178890077876</v>
      </c>
      <c r="O51" s="219"/>
      <c r="P51" s="206">
        <v>0</v>
      </c>
      <c r="Q51" s="219"/>
      <c r="R51" s="206">
        <v>0</v>
      </c>
      <c r="S51" s="219"/>
      <c r="T51" s="206">
        <v>1537.234458686193</v>
      </c>
    </row>
    <row r="52" spans="5:20" s="188" customFormat="1" ht="12" customHeight="1">
      <c r="E52" s="190" t="s">
        <v>432</v>
      </c>
      <c r="H52" s="191"/>
      <c r="I52" s="191"/>
      <c r="J52" s="206">
        <v>22.32490421</v>
      </c>
      <c r="K52" s="219"/>
      <c r="L52" s="206">
        <v>-0.931444270485488</v>
      </c>
      <c r="M52" s="219"/>
      <c r="N52" s="206">
        <v>0</v>
      </c>
      <c r="O52" s="219"/>
      <c r="P52" s="206">
        <v>-7.815179579514506</v>
      </c>
      <c r="Q52" s="219"/>
      <c r="R52" s="206">
        <v>0</v>
      </c>
      <c r="S52" s="219"/>
      <c r="T52" s="206">
        <v>13.57828036</v>
      </c>
    </row>
    <row r="53" spans="5:20" s="188" customFormat="1" ht="12" customHeight="1">
      <c r="E53" s="190" t="s">
        <v>632</v>
      </c>
      <c r="H53" s="191"/>
      <c r="I53" s="191"/>
      <c r="J53" s="206">
        <v>53.13390685365855</v>
      </c>
      <c r="K53" s="219"/>
      <c r="L53" s="206">
        <v>45.31035414634153</v>
      </c>
      <c r="M53" s="219"/>
      <c r="N53" s="206">
        <v>0</v>
      </c>
      <c r="O53" s="219"/>
      <c r="P53" s="206">
        <v>-5.550246</v>
      </c>
      <c r="Q53" s="219"/>
      <c r="R53" s="206">
        <v>0</v>
      </c>
      <c r="S53" s="219"/>
      <c r="T53" s="206">
        <v>92.894015</v>
      </c>
    </row>
    <row r="54" spans="5:20" s="188" customFormat="1" ht="12" customHeight="1">
      <c r="E54" s="190"/>
      <c r="F54" s="188" t="s">
        <v>22</v>
      </c>
      <c r="H54" s="190"/>
      <c r="I54" s="190"/>
      <c r="J54" s="206">
        <v>0</v>
      </c>
      <c r="K54" s="219"/>
      <c r="L54" s="206">
        <v>0</v>
      </c>
      <c r="M54" s="219"/>
      <c r="N54" s="206">
        <v>0</v>
      </c>
      <c r="O54" s="219"/>
      <c r="P54" s="206">
        <v>0</v>
      </c>
      <c r="Q54" s="219"/>
      <c r="R54" s="206">
        <v>0</v>
      </c>
      <c r="S54" s="219"/>
      <c r="T54" s="206">
        <v>0</v>
      </c>
    </row>
    <row r="55" spans="5:20" s="188" customFormat="1" ht="12" customHeight="1">
      <c r="E55" s="190"/>
      <c r="F55" s="188" t="s">
        <v>624</v>
      </c>
      <c r="H55" s="190"/>
      <c r="I55" s="190"/>
      <c r="J55" s="206">
        <v>0</v>
      </c>
      <c r="K55" s="219"/>
      <c r="L55" s="206">
        <v>0</v>
      </c>
      <c r="M55" s="219"/>
      <c r="N55" s="206">
        <v>0</v>
      </c>
      <c r="O55" s="219"/>
      <c r="P55" s="206">
        <v>0</v>
      </c>
      <c r="Q55" s="219"/>
      <c r="R55" s="206">
        <v>0</v>
      </c>
      <c r="S55" s="219"/>
      <c r="T55" s="206">
        <v>0</v>
      </c>
    </row>
    <row r="56" spans="6:20" s="188" customFormat="1" ht="12" customHeight="1">
      <c r="F56" s="188" t="s">
        <v>646</v>
      </c>
      <c r="H56" s="190"/>
      <c r="I56" s="190"/>
      <c r="J56" s="206">
        <v>0</v>
      </c>
      <c r="K56" s="219"/>
      <c r="L56" s="206">
        <v>0</v>
      </c>
      <c r="M56" s="219"/>
      <c r="N56" s="206">
        <v>0</v>
      </c>
      <c r="O56" s="219"/>
      <c r="P56" s="206">
        <v>0</v>
      </c>
      <c r="Q56" s="219"/>
      <c r="R56" s="206">
        <v>0</v>
      </c>
      <c r="S56" s="219"/>
      <c r="T56" s="206">
        <v>0</v>
      </c>
    </row>
    <row r="57" spans="5:20" s="188" customFormat="1" ht="12" customHeight="1">
      <c r="E57" s="190"/>
      <c r="F57" s="188" t="s">
        <v>74</v>
      </c>
      <c r="H57" s="190"/>
      <c r="I57" s="190"/>
      <c r="J57" s="206">
        <v>53.13390685365855</v>
      </c>
      <c r="K57" s="219"/>
      <c r="L57" s="206">
        <v>45.31035414634153</v>
      </c>
      <c r="M57" s="219"/>
      <c r="N57" s="206">
        <v>0</v>
      </c>
      <c r="O57" s="219"/>
      <c r="P57" s="206">
        <v>-5.550246</v>
      </c>
      <c r="Q57" s="219"/>
      <c r="R57" s="206">
        <v>0</v>
      </c>
      <c r="S57" s="219"/>
      <c r="T57" s="206">
        <v>92.894015</v>
      </c>
    </row>
    <row r="58" spans="2:20" s="375" customFormat="1" ht="12" customHeight="1">
      <c r="B58" s="375" t="s">
        <v>764</v>
      </c>
      <c r="E58" s="376"/>
      <c r="H58" s="376"/>
      <c r="I58" s="376"/>
      <c r="J58" s="372">
        <v>46373.88905796905</v>
      </c>
      <c r="K58" s="233"/>
      <c r="L58" s="372">
        <v>3152.0967229486096</v>
      </c>
      <c r="M58" s="233"/>
      <c r="N58" s="372">
        <v>1605.1564555868295</v>
      </c>
      <c r="O58" s="233"/>
      <c r="P58" s="372">
        <v>439.2267787983968</v>
      </c>
      <c r="Q58" s="233"/>
      <c r="R58" s="372">
        <v>45.35717121999997</v>
      </c>
      <c r="S58" s="233"/>
      <c r="T58" s="372">
        <v>51615.726186522894</v>
      </c>
    </row>
    <row r="59" spans="5:20" s="188" customFormat="1" ht="12" customHeight="1">
      <c r="E59" s="190" t="s">
        <v>161</v>
      </c>
      <c r="H59" s="190"/>
      <c r="I59" s="190"/>
      <c r="J59" s="206">
        <v>21358.89483364643</v>
      </c>
      <c r="K59" s="219"/>
      <c r="L59" s="206">
        <v>1081.8857838959236</v>
      </c>
      <c r="M59" s="219"/>
      <c r="N59" s="206">
        <v>1438.9993800000002</v>
      </c>
      <c r="O59" s="219"/>
      <c r="P59" s="206">
        <v>127.577519999998</v>
      </c>
      <c r="Q59" s="219"/>
      <c r="R59" s="206">
        <v>0</v>
      </c>
      <c r="S59" s="219"/>
      <c r="T59" s="206">
        <v>24007.357517542354</v>
      </c>
    </row>
    <row r="60" spans="5:20" s="188" customFormat="1" ht="12" customHeight="1">
      <c r="E60" s="190"/>
      <c r="F60" s="188" t="s">
        <v>625</v>
      </c>
      <c r="H60" s="190"/>
      <c r="I60" s="190"/>
      <c r="J60" s="206">
        <v>18761.44142912643</v>
      </c>
      <c r="K60" s="219"/>
      <c r="L60" s="206">
        <v>643.8396447811097</v>
      </c>
      <c r="M60" s="219"/>
      <c r="N60" s="206">
        <v>1438.9993800000002</v>
      </c>
      <c r="O60" s="219"/>
      <c r="P60" s="206">
        <v>127.577519999998</v>
      </c>
      <c r="Q60" s="219"/>
      <c r="R60" s="206">
        <v>0</v>
      </c>
      <c r="S60" s="219"/>
      <c r="T60" s="206">
        <v>20971.85797390754</v>
      </c>
    </row>
    <row r="61" spans="5:20" s="188" customFormat="1" ht="12" customHeight="1">
      <c r="E61" s="190"/>
      <c r="F61" s="188" t="s">
        <v>17</v>
      </c>
      <c r="H61" s="190"/>
      <c r="I61" s="190"/>
      <c r="J61" s="206">
        <v>2597.45340452</v>
      </c>
      <c r="K61" s="219"/>
      <c r="L61" s="206">
        <v>438.0461391148139</v>
      </c>
      <c r="M61" s="219"/>
      <c r="N61" s="206">
        <v>0</v>
      </c>
      <c r="O61" s="219"/>
      <c r="P61" s="206">
        <v>0</v>
      </c>
      <c r="Q61" s="219"/>
      <c r="R61" s="206">
        <v>0</v>
      </c>
      <c r="S61" s="219"/>
      <c r="T61" s="206">
        <v>3035.4995436348136</v>
      </c>
    </row>
    <row r="62" spans="5:20" s="188" customFormat="1" ht="12" customHeight="1">
      <c r="E62" s="190" t="s">
        <v>77</v>
      </c>
      <c r="H62" s="190"/>
      <c r="I62" s="190"/>
      <c r="J62" s="206">
        <v>11890.57774492932</v>
      </c>
      <c r="K62" s="219"/>
      <c r="L62" s="206">
        <v>424.7599260685157</v>
      </c>
      <c r="M62" s="219"/>
      <c r="N62" s="206">
        <v>152.082139077771</v>
      </c>
      <c r="O62" s="219"/>
      <c r="P62" s="206">
        <v>250.382929769344</v>
      </c>
      <c r="Q62" s="219"/>
      <c r="R62" s="206">
        <v>0</v>
      </c>
      <c r="S62" s="219"/>
      <c r="T62" s="206">
        <v>12717.802739844949</v>
      </c>
    </row>
    <row r="63" spans="5:20" s="188" customFormat="1" ht="12" customHeight="1">
      <c r="E63" s="190"/>
      <c r="F63" s="188" t="s">
        <v>530</v>
      </c>
      <c r="H63" s="191"/>
      <c r="I63" s="191"/>
      <c r="J63" s="206">
        <v>9709.90558474</v>
      </c>
      <c r="K63" s="219"/>
      <c r="L63" s="206">
        <v>458.9595035385157</v>
      </c>
      <c r="M63" s="219"/>
      <c r="N63" s="206">
        <v>138.7179251487</v>
      </c>
      <c r="O63" s="219"/>
      <c r="P63" s="206">
        <v>240.3</v>
      </c>
      <c r="Q63" s="219"/>
      <c r="R63" s="206">
        <v>0</v>
      </c>
      <c r="S63" s="219"/>
      <c r="T63" s="206">
        <v>10547.883013427214</v>
      </c>
    </row>
    <row r="64" spans="5:20" s="188" customFormat="1" ht="12" customHeight="1">
      <c r="E64" s="190"/>
      <c r="F64" s="188" t="s">
        <v>215</v>
      </c>
      <c r="H64" s="191"/>
      <c r="I64" s="191"/>
      <c r="J64" s="206">
        <v>2180.6721601893205</v>
      </c>
      <c r="K64" s="219"/>
      <c r="L64" s="206">
        <v>-34.199577469999994</v>
      </c>
      <c r="M64" s="219"/>
      <c r="N64" s="206">
        <v>13.364213929071</v>
      </c>
      <c r="O64" s="219"/>
      <c r="P64" s="206">
        <v>10.082929769344</v>
      </c>
      <c r="Q64" s="219"/>
      <c r="R64" s="206">
        <v>0</v>
      </c>
      <c r="S64" s="219"/>
      <c r="T64" s="206">
        <v>2169.9197264177355</v>
      </c>
    </row>
    <row r="65" spans="5:20" s="188" customFormat="1" ht="12" customHeight="1">
      <c r="E65" s="190" t="s">
        <v>432</v>
      </c>
      <c r="H65" s="190"/>
      <c r="I65" s="190"/>
      <c r="J65" s="206">
        <v>185.09577671000002</v>
      </c>
      <c r="K65" s="219"/>
      <c r="L65" s="206">
        <v>-124.71991066811239</v>
      </c>
      <c r="M65" s="219"/>
      <c r="N65" s="206">
        <v>14.074936509058197</v>
      </c>
      <c r="O65" s="219"/>
      <c r="P65" s="206">
        <v>-29.738507630945826</v>
      </c>
      <c r="Q65" s="219"/>
      <c r="R65" s="206">
        <v>45.35717121999997</v>
      </c>
      <c r="S65" s="219"/>
      <c r="T65" s="206">
        <v>90.06946613999997</v>
      </c>
    </row>
    <row r="66" spans="5:20" s="188" customFormat="1" ht="12" customHeight="1">
      <c r="E66" s="190" t="s">
        <v>80</v>
      </c>
      <c r="H66" s="190"/>
      <c r="I66" s="190"/>
      <c r="J66" s="206">
        <v>12939.320702683308</v>
      </c>
      <c r="K66" s="219"/>
      <c r="L66" s="206">
        <v>1770.1709236522827</v>
      </c>
      <c r="M66" s="219"/>
      <c r="N66" s="206">
        <v>0</v>
      </c>
      <c r="O66" s="219"/>
      <c r="P66" s="206">
        <v>91.00483666000062</v>
      </c>
      <c r="Q66" s="219"/>
      <c r="R66" s="206">
        <v>0</v>
      </c>
      <c r="S66" s="219"/>
      <c r="T66" s="206">
        <v>14800.49646299559</v>
      </c>
    </row>
    <row r="67" spans="5:20" s="188" customFormat="1" ht="12" customHeight="1">
      <c r="E67" s="190"/>
      <c r="F67" s="188" t="s">
        <v>21</v>
      </c>
      <c r="H67" s="190"/>
      <c r="I67" s="190"/>
      <c r="J67" s="206">
        <v>6655.965785343306</v>
      </c>
      <c r="K67" s="219"/>
      <c r="L67" s="206">
        <v>2108.0507263307722</v>
      </c>
      <c r="M67" s="219"/>
      <c r="N67" s="206">
        <v>0</v>
      </c>
      <c r="O67" s="219"/>
      <c r="P67" s="206">
        <v>0</v>
      </c>
      <c r="Q67" s="219"/>
      <c r="R67" s="206">
        <v>0</v>
      </c>
      <c r="S67" s="219"/>
      <c r="T67" s="206">
        <v>8764.016511674079</v>
      </c>
    </row>
    <row r="68" spans="5:20" s="188" customFormat="1" ht="12" customHeight="1">
      <c r="E68" s="190"/>
      <c r="F68" s="188" t="s">
        <v>22</v>
      </c>
      <c r="H68" s="190"/>
      <c r="I68" s="190"/>
      <c r="J68" s="206">
        <v>2.0549173400000003</v>
      </c>
      <c r="K68" s="219"/>
      <c r="L68" s="206">
        <v>15.295024999999999</v>
      </c>
      <c r="M68" s="219"/>
      <c r="N68" s="206">
        <v>0</v>
      </c>
      <c r="O68" s="219"/>
      <c r="P68" s="206">
        <v>-0.00491733999999866</v>
      </c>
      <c r="Q68" s="219"/>
      <c r="R68" s="206">
        <v>0</v>
      </c>
      <c r="S68" s="219"/>
      <c r="T68" s="206">
        <v>17.345025</v>
      </c>
    </row>
    <row r="69" spans="5:20" s="188" customFormat="1" ht="12" customHeight="1">
      <c r="E69" s="190"/>
      <c r="F69" s="188" t="s">
        <v>624</v>
      </c>
      <c r="H69" s="190"/>
      <c r="I69" s="190"/>
      <c r="J69" s="206">
        <v>2.0549173400000003</v>
      </c>
      <c r="K69" s="219"/>
      <c r="L69" s="206">
        <v>15.295024999999999</v>
      </c>
      <c r="M69" s="219"/>
      <c r="N69" s="206">
        <v>0</v>
      </c>
      <c r="O69" s="219"/>
      <c r="P69" s="206">
        <v>-0.00491733999999866</v>
      </c>
      <c r="Q69" s="219"/>
      <c r="R69" s="206">
        <v>0</v>
      </c>
      <c r="S69" s="219"/>
      <c r="T69" s="206">
        <v>17.345025</v>
      </c>
    </row>
    <row r="70" spans="5:20" s="188" customFormat="1" ht="12" customHeight="1">
      <c r="E70" s="190"/>
      <c r="F70" s="188" t="s">
        <v>646</v>
      </c>
      <c r="H70" s="190"/>
      <c r="I70" s="190"/>
      <c r="J70" s="206">
        <v>0</v>
      </c>
      <c r="K70" s="219"/>
      <c r="L70" s="206">
        <v>0</v>
      </c>
      <c r="M70" s="219"/>
      <c r="N70" s="206">
        <v>0</v>
      </c>
      <c r="O70" s="219"/>
      <c r="P70" s="206">
        <v>0</v>
      </c>
      <c r="Q70" s="219"/>
      <c r="R70" s="206">
        <v>0</v>
      </c>
      <c r="S70" s="219"/>
      <c r="T70" s="206">
        <v>0</v>
      </c>
    </row>
    <row r="71" spans="2:20" s="188" customFormat="1" ht="12" customHeight="1">
      <c r="B71" s="192"/>
      <c r="C71" s="192"/>
      <c r="D71" s="192"/>
      <c r="E71" s="192"/>
      <c r="F71" s="192" t="s">
        <v>74</v>
      </c>
      <c r="H71" s="190"/>
      <c r="I71" s="190"/>
      <c r="J71" s="206">
        <v>6281.3</v>
      </c>
      <c r="K71" s="219"/>
      <c r="L71" s="206">
        <v>-353.17482767848946</v>
      </c>
      <c r="M71" s="219"/>
      <c r="N71" s="206">
        <v>0</v>
      </c>
      <c r="O71" s="219"/>
      <c r="P71" s="206">
        <v>91.00975400000061</v>
      </c>
      <c r="Q71" s="219"/>
      <c r="R71" s="206">
        <v>0</v>
      </c>
      <c r="S71" s="219"/>
      <c r="T71" s="206">
        <v>6019.134926321511</v>
      </c>
    </row>
    <row r="72" spans="6:20" s="188" customFormat="1" ht="12" customHeight="1">
      <c r="F72" s="188" t="s">
        <v>24</v>
      </c>
      <c r="H72" s="190"/>
      <c r="I72" s="190"/>
      <c r="J72" s="206">
        <v>0</v>
      </c>
      <c r="K72" s="219"/>
      <c r="L72" s="206">
        <v>0</v>
      </c>
      <c r="M72" s="219"/>
      <c r="N72" s="206">
        <v>0</v>
      </c>
      <c r="O72" s="219"/>
      <c r="P72" s="206">
        <v>0</v>
      </c>
      <c r="Q72" s="219"/>
      <c r="R72" s="206">
        <v>0</v>
      </c>
      <c r="S72" s="219"/>
      <c r="T72" s="206">
        <v>0</v>
      </c>
    </row>
    <row r="73" spans="10:20" s="195" customFormat="1" ht="12" customHeight="1">
      <c r="J73" s="206"/>
      <c r="K73" s="219"/>
      <c r="L73" s="206"/>
      <c r="M73" s="219"/>
      <c r="N73" s="206"/>
      <c r="O73" s="219"/>
      <c r="P73" s="206"/>
      <c r="Q73" s="219"/>
      <c r="R73" s="206"/>
      <c r="S73" s="219"/>
      <c r="T73" s="206"/>
    </row>
    <row r="74" spans="2:20" s="188" customFormat="1" ht="12" customHeight="1">
      <c r="B74" s="188" t="s">
        <v>623</v>
      </c>
      <c r="H74" s="190"/>
      <c r="I74" s="190"/>
      <c r="J74" s="206">
        <v>124563.9153202826</v>
      </c>
      <c r="K74" s="219"/>
      <c r="L74" s="206">
        <v>7897.807162883089</v>
      </c>
      <c r="M74" s="219"/>
      <c r="N74" s="206">
        <v>-64.79585453912145</v>
      </c>
      <c r="O74" s="219"/>
      <c r="P74" s="206">
        <v>-3020.1143385609394</v>
      </c>
      <c r="Q74" s="219"/>
      <c r="R74" s="206">
        <v>-143.3505627498758</v>
      </c>
      <c r="S74" s="219"/>
      <c r="T74" s="206">
        <v>129233.46172731575</v>
      </c>
    </row>
    <row r="75" spans="8:20" s="188" customFormat="1" ht="12" customHeight="1">
      <c r="H75" s="190"/>
      <c r="I75" s="190"/>
      <c r="J75" s="206"/>
      <c r="K75" s="219"/>
      <c r="L75" s="206"/>
      <c r="M75" s="219"/>
      <c r="N75" s="206"/>
      <c r="O75" s="219"/>
      <c r="P75" s="206"/>
      <c r="Q75" s="219"/>
      <c r="R75" s="206"/>
      <c r="S75" s="219"/>
      <c r="T75" s="206"/>
    </row>
    <row r="76" spans="2:20" s="375" customFormat="1" ht="12" customHeight="1">
      <c r="B76" s="375" t="s">
        <v>762</v>
      </c>
      <c r="D76" s="376"/>
      <c r="E76" s="376"/>
      <c r="H76" s="376"/>
      <c r="I76" s="376"/>
      <c r="J76" s="372">
        <v>4273.667838384935</v>
      </c>
      <c r="K76" s="233"/>
      <c r="L76" s="372">
        <v>146.10627159340322</v>
      </c>
      <c r="M76" s="233"/>
      <c r="N76" s="372">
        <v>-168.1</v>
      </c>
      <c r="O76" s="233"/>
      <c r="P76" s="372">
        <v>7.9</v>
      </c>
      <c r="Q76" s="233"/>
      <c r="R76" s="372">
        <v>23.20057645698612</v>
      </c>
      <c r="S76" s="233"/>
      <c r="T76" s="372">
        <v>4282.774686435324</v>
      </c>
    </row>
    <row r="77" spans="4:20" s="188" customFormat="1" ht="12" customHeight="1">
      <c r="D77" s="190"/>
      <c r="E77" s="190" t="s">
        <v>77</v>
      </c>
      <c r="H77" s="190"/>
      <c r="I77" s="190"/>
      <c r="J77" s="206">
        <v>3205.667838384935</v>
      </c>
      <c r="K77" s="219"/>
      <c r="L77" s="206">
        <v>156.9</v>
      </c>
      <c r="M77" s="219"/>
      <c r="N77" s="206">
        <v>-168.1</v>
      </c>
      <c r="O77" s="219"/>
      <c r="P77" s="206">
        <v>0</v>
      </c>
      <c r="Q77" s="219"/>
      <c r="R77" s="206">
        <v>0.03113783706496065</v>
      </c>
      <c r="S77" s="219"/>
      <c r="T77" s="206">
        <v>3194.498976222</v>
      </c>
    </row>
    <row r="78" spans="4:20" s="188" customFormat="1" ht="12" customHeight="1">
      <c r="D78" s="190"/>
      <c r="E78" s="190"/>
      <c r="F78" s="188" t="s">
        <v>215</v>
      </c>
      <c r="H78" s="190"/>
      <c r="I78" s="190"/>
      <c r="J78" s="206">
        <v>3205.667838384935</v>
      </c>
      <c r="K78" s="219"/>
      <c r="L78" s="206">
        <v>156.9</v>
      </c>
      <c r="M78" s="219"/>
      <c r="N78" s="206">
        <v>-168.1</v>
      </c>
      <c r="O78" s="219"/>
      <c r="P78" s="206">
        <v>0</v>
      </c>
      <c r="Q78" s="219"/>
      <c r="R78" s="206">
        <v>0.03113783706496065</v>
      </c>
      <c r="S78" s="219"/>
      <c r="T78" s="206">
        <v>3194.498976222</v>
      </c>
    </row>
    <row r="79" spans="5:20" s="188" customFormat="1" ht="12" customHeight="1">
      <c r="E79" s="190" t="s">
        <v>432</v>
      </c>
      <c r="H79" s="190"/>
      <c r="I79" s="190"/>
      <c r="J79" s="206">
        <v>0</v>
      </c>
      <c r="K79" s="219"/>
      <c r="L79" s="206">
        <v>0</v>
      </c>
      <c r="M79" s="219"/>
      <c r="N79" s="206">
        <v>0</v>
      </c>
      <c r="O79" s="219"/>
      <c r="P79" s="206">
        <v>0</v>
      </c>
      <c r="Q79" s="219"/>
      <c r="R79" s="206">
        <v>0</v>
      </c>
      <c r="S79" s="219"/>
      <c r="T79" s="206">
        <v>0</v>
      </c>
    </row>
    <row r="80" spans="5:20" s="188" customFormat="1" ht="12" customHeight="1">
      <c r="E80" s="190" t="s">
        <v>80</v>
      </c>
      <c r="H80" s="190"/>
      <c r="I80" s="190"/>
      <c r="J80" s="206">
        <v>1068</v>
      </c>
      <c r="K80" s="219"/>
      <c r="L80" s="206">
        <v>-10.793728406596784</v>
      </c>
      <c r="M80" s="219"/>
      <c r="N80" s="206">
        <v>0</v>
      </c>
      <c r="O80" s="219"/>
      <c r="P80" s="206">
        <v>7.9</v>
      </c>
      <c r="Q80" s="219"/>
      <c r="R80" s="206">
        <v>23.16943861992116</v>
      </c>
      <c r="S80" s="219"/>
      <c r="T80" s="206">
        <v>1088.2757102133244</v>
      </c>
    </row>
    <row r="81" spans="5:20" s="188" customFormat="1" ht="12" customHeight="1">
      <c r="E81" s="190"/>
      <c r="F81" s="188" t="s">
        <v>21</v>
      </c>
      <c r="H81" s="191"/>
      <c r="I81" s="191"/>
      <c r="J81" s="206">
        <v>0</v>
      </c>
      <c r="K81" s="219"/>
      <c r="L81" s="206">
        <v>-23.146040008142663</v>
      </c>
      <c r="M81" s="219"/>
      <c r="N81" s="206">
        <v>0</v>
      </c>
      <c r="O81" s="219"/>
      <c r="P81" s="206">
        <v>0</v>
      </c>
      <c r="Q81" s="219"/>
      <c r="R81" s="206">
        <v>23.146040008142663</v>
      </c>
      <c r="S81" s="219"/>
      <c r="T81" s="206">
        <v>0</v>
      </c>
    </row>
    <row r="82" spans="5:20" s="188" customFormat="1" ht="12" customHeight="1">
      <c r="E82" s="190"/>
      <c r="F82" s="188" t="s">
        <v>624</v>
      </c>
      <c r="H82" s="191"/>
      <c r="I82" s="191"/>
      <c r="J82" s="206">
        <v>0</v>
      </c>
      <c r="K82" s="219"/>
      <c r="L82" s="206">
        <v>0</v>
      </c>
      <c r="M82" s="219"/>
      <c r="N82" s="206">
        <v>0</v>
      </c>
      <c r="O82" s="219"/>
      <c r="P82" s="206">
        <v>0</v>
      </c>
      <c r="Q82" s="219"/>
      <c r="R82" s="206">
        <v>0</v>
      </c>
      <c r="S82" s="219"/>
      <c r="T82" s="206">
        <v>0</v>
      </c>
    </row>
    <row r="83" spans="5:20" s="188" customFormat="1" ht="12" customHeight="1">
      <c r="E83" s="190"/>
      <c r="F83" s="188" t="s">
        <v>646</v>
      </c>
      <c r="H83" s="190"/>
      <c r="I83" s="190"/>
      <c r="J83" s="206">
        <v>0</v>
      </c>
      <c r="K83" s="219"/>
      <c r="L83" s="206">
        <v>-23.146040008142663</v>
      </c>
      <c r="M83" s="219"/>
      <c r="N83" s="206">
        <v>0</v>
      </c>
      <c r="O83" s="219"/>
      <c r="P83" s="206">
        <v>0</v>
      </c>
      <c r="Q83" s="219"/>
      <c r="R83" s="206">
        <v>23.146040008142663</v>
      </c>
      <c r="S83" s="219"/>
      <c r="T83" s="206">
        <v>0</v>
      </c>
    </row>
    <row r="84" spans="5:20" s="188" customFormat="1" ht="12" customHeight="1">
      <c r="E84" s="190"/>
      <c r="F84" s="188" t="s">
        <v>22</v>
      </c>
      <c r="H84" s="190"/>
      <c r="I84" s="190"/>
      <c r="J84" s="206">
        <v>1068</v>
      </c>
      <c r="K84" s="219"/>
      <c r="L84" s="206">
        <v>12.352311601545878</v>
      </c>
      <c r="M84" s="219"/>
      <c r="N84" s="206">
        <v>0</v>
      </c>
      <c r="O84" s="219"/>
      <c r="P84" s="206">
        <v>7.9</v>
      </c>
      <c r="Q84" s="219"/>
      <c r="R84" s="206">
        <v>0.023398611778494782</v>
      </c>
      <c r="S84" s="219"/>
      <c r="T84" s="206">
        <v>1088.2757102133244</v>
      </c>
    </row>
    <row r="85" spans="5:20" s="188" customFormat="1" ht="12" customHeight="1">
      <c r="E85" s="190"/>
      <c r="F85" s="188" t="s">
        <v>624</v>
      </c>
      <c r="H85" s="191"/>
      <c r="I85" s="191"/>
      <c r="J85" s="206">
        <v>0</v>
      </c>
      <c r="K85" s="219"/>
      <c r="L85" s="206">
        <v>0</v>
      </c>
      <c r="M85" s="219"/>
      <c r="N85" s="206">
        <v>0</v>
      </c>
      <c r="O85" s="219"/>
      <c r="P85" s="206">
        <v>0</v>
      </c>
      <c r="Q85" s="219"/>
      <c r="R85" s="206">
        <v>0</v>
      </c>
      <c r="S85" s="219"/>
      <c r="T85" s="206">
        <v>0</v>
      </c>
    </row>
    <row r="86" spans="5:20" s="188" customFormat="1" ht="12" customHeight="1">
      <c r="E86" s="190"/>
      <c r="F86" s="188" t="s">
        <v>646</v>
      </c>
      <c r="H86" s="191"/>
      <c r="I86" s="191"/>
      <c r="J86" s="206">
        <v>1068</v>
      </c>
      <c r="K86" s="219"/>
      <c r="L86" s="206">
        <v>12.352311601545878</v>
      </c>
      <c r="M86" s="219"/>
      <c r="N86" s="206">
        <v>0</v>
      </c>
      <c r="O86" s="219"/>
      <c r="P86" s="206">
        <v>7.9</v>
      </c>
      <c r="Q86" s="219"/>
      <c r="R86" s="206">
        <v>0.023398611778494782</v>
      </c>
      <c r="S86" s="219"/>
      <c r="T86" s="206">
        <v>1088.2757102133244</v>
      </c>
    </row>
    <row r="87" spans="2:20" s="375" customFormat="1" ht="12" customHeight="1">
      <c r="B87" s="375" t="s">
        <v>763</v>
      </c>
      <c r="E87" s="376"/>
      <c r="H87" s="376"/>
      <c r="I87" s="376"/>
      <c r="J87" s="372">
        <v>9470.210364945238</v>
      </c>
      <c r="K87" s="233"/>
      <c r="L87" s="372">
        <v>164.8464017089064</v>
      </c>
      <c r="M87" s="233"/>
      <c r="N87" s="372">
        <v>14.753694782953445</v>
      </c>
      <c r="O87" s="233"/>
      <c r="P87" s="372">
        <v>604.5881863005516</v>
      </c>
      <c r="Q87" s="233"/>
      <c r="R87" s="372">
        <v>15.477618837796948</v>
      </c>
      <c r="S87" s="233"/>
      <c r="T87" s="372">
        <v>10269.876266575448</v>
      </c>
    </row>
    <row r="88" spans="2:20" s="188" customFormat="1" ht="12" customHeight="1">
      <c r="B88" s="190"/>
      <c r="C88" s="190" t="s">
        <v>644</v>
      </c>
      <c r="D88" s="190"/>
      <c r="E88" s="190"/>
      <c r="H88" s="190"/>
      <c r="I88" s="190"/>
      <c r="J88" s="206">
        <v>181.4548293</v>
      </c>
      <c r="K88" s="219"/>
      <c r="L88" s="206">
        <v>-11.360999999999999</v>
      </c>
      <c r="M88" s="219"/>
      <c r="N88" s="206">
        <v>0</v>
      </c>
      <c r="O88" s="219"/>
      <c r="P88" s="206">
        <v>-2.580358309999998</v>
      </c>
      <c r="Q88" s="219"/>
      <c r="R88" s="206">
        <v>-0.4006416899999947</v>
      </c>
      <c r="S88" s="219"/>
      <c r="T88" s="206">
        <v>167.1128293</v>
      </c>
    </row>
    <row r="89" spans="2:20" s="188" customFormat="1" ht="12" customHeight="1">
      <c r="B89" s="190"/>
      <c r="C89" s="190"/>
      <c r="D89" s="190"/>
      <c r="E89" s="190" t="s">
        <v>77</v>
      </c>
      <c r="H89" s="190"/>
      <c r="I89" s="190"/>
      <c r="J89" s="206">
        <v>0</v>
      </c>
      <c r="K89" s="219"/>
      <c r="L89" s="206">
        <v>0</v>
      </c>
      <c r="M89" s="219"/>
      <c r="N89" s="206">
        <v>0</v>
      </c>
      <c r="O89" s="219"/>
      <c r="P89" s="206">
        <v>0</v>
      </c>
      <c r="Q89" s="219"/>
      <c r="R89" s="206">
        <v>0</v>
      </c>
      <c r="S89" s="219"/>
      <c r="T89" s="206">
        <v>0</v>
      </c>
    </row>
    <row r="90" spans="5:20" s="188" customFormat="1" ht="12" customHeight="1">
      <c r="E90" s="192" t="s">
        <v>432</v>
      </c>
      <c r="H90" s="190"/>
      <c r="I90" s="190"/>
      <c r="J90" s="206">
        <v>0</v>
      </c>
      <c r="K90" s="219"/>
      <c r="L90" s="206">
        <v>0</v>
      </c>
      <c r="M90" s="219"/>
      <c r="N90" s="206">
        <v>0</v>
      </c>
      <c r="O90" s="219"/>
      <c r="P90" s="206">
        <v>0</v>
      </c>
      <c r="Q90" s="219"/>
      <c r="R90" s="206">
        <v>0</v>
      </c>
      <c r="S90" s="219"/>
      <c r="T90" s="206">
        <v>0</v>
      </c>
    </row>
    <row r="91" spans="5:20" s="188" customFormat="1" ht="12" customHeight="1">
      <c r="E91" s="190" t="s">
        <v>80</v>
      </c>
      <c r="H91" s="190"/>
      <c r="I91" s="190"/>
      <c r="J91" s="206">
        <v>181.4548293</v>
      </c>
      <c r="K91" s="219"/>
      <c r="L91" s="206">
        <v>-11.360999999999999</v>
      </c>
      <c r="M91" s="219"/>
      <c r="N91" s="206">
        <v>0</v>
      </c>
      <c r="O91" s="219"/>
      <c r="P91" s="206">
        <v>-2.580358309999998</v>
      </c>
      <c r="Q91" s="219"/>
      <c r="R91" s="206">
        <v>-0.4006416899999947</v>
      </c>
      <c r="S91" s="219"/>
      <c r="T91" s="206">
        <v>167.1128293</v>
      </c>
    </row>
    <row r="92" spans="5:20" s="188" customFormat="1" ht="12" customHeight="1">
      <c r="E92" s="190"/>
      <c r="F92" s="188" t="s">
        <v>22</v>
      </c>
      <c r="H92" s="190"/>
      <c r="I92" s="190"/>
      <c r="J92" s="206">
        <v>0.48308529999999983</v>
      </c>
      <c r="K92" s="219"/>
      <c r="L92" s="206">
        <v>-0.161</v>
      </c>
      <c r="M92" s="219"/>
      <c r="N92" s="206">
        <v>0</v>
      </c>
      <c r="O92" s="219"/>
      <c r="P92" s="206">
        <v>0</v>
      </c>
      <c r="Q92" s="219"/>
      <c r="R92" s="206">
        <v>2.7755575615628914E-17</v>
      </c>
      <c r="S92" s="219"/>
      <c r="T92" s="206">
        <v>0.32208529999999985</v>
      </c>
    </row>
    <row r="93" spans="5:20" s="188" customFormat="1" ht="12" customHeight="1">
      <c r="E93" s="190"/>
      <c r="F93" s="188" t="s">
        <v>624</v>
      </c>
      <c r="H93" s="190"/>
      <c r="I93" s="190"/>
      <c r="J93" s="206">
        <v>0</v>
      </c>
      <c r="K93" s="219"/>
      <c r="L93" s="206">
        <v>0</v>
      </c>
      <c r="M93" s="219"/>
      <c r="N93" s="206">
        <v>0</v>
      </c>
      <c r="O93" s="219"/>
      <c r="P93" s="206">
        <v>0</v>
      </c>
      <c r="Q93" s="219"/>
      <c r="R93" s="206">
        <v>0</v>
      </c>
      <c r="S93" s="219"/>
      <c r="T93" s="206">
        <v>0</v>
      </c>
    </row>
    <row r="94" spans="5:20" s="188" customFormat="1" ht="12" customHeight="1">
      <c r="E94" s="190"/>
      <c r="F94" s="188" t="s">
        <v>646</v>
      </c>
      <c r="H94" s="190"/>
      <c r="I94" s="190"/>
      <c r="J94" s="206">
        <v>0.48308529999999983</v>
      </c>
      <c r="K94" s="219"/>
      <c r="L94" s="206">
        <v>-0.161</v>
      </c>
      <c r="M94" s="219"/>
      <c r="N94" s="206">
        <v>0</v>
      </c>
      <c r="O94" s="219"/>
      <c r="P94" s="206">
        <v>0</v>
      </c>
      <c r="Q94" s="219"/>
      <c r="R94" s="206">
        <v>2.7755575615628914E-17</v>
      </c>
      <c r="S94" s="219"/>
      <c r="T94" s="206">
        <v>0.32208529999999985</v>
      </c>
    </row>
    <row r="95" spans="5:20" s="188" customFormat="1" ht="12" customHeight="1">
      <c r="E95" s="190"/>
      <c r="F95" s="188" t="s">
        <v>23</v>
      </c>
      <c r="H95" s="190"/>
      <c r="I95" s="190"/>
      <c r="J95" s="206">
        <v>164.571744</v>
      </c>
      <c r="K95" s="219"/>
      <c r="L95" s="206">
        <v>0</v>
      </c>
      <c r="M95" s="219"/>
      <c r="N95" s="206">
        <v>0</v>
      </c>
      <c r="O95" s="219"/>
      <c r="P95" s="206">
        <v>-2.580358309999998</v>
      </c>
      <c r="Q95" s="219"/>
      <c r="R95" s="206">
        <v>-0.4006416899999965</v>
      </c>
      <c r="S95" s="219"/>
      <c r="T95" s="206">
        <v>161.590744</v>
      </c>
    </row>
    <row r="96" spans="5:20" s="188" customFormat="1" ht="12" customHeight="1">
      <c r="E96" s="190"/>
      <c r="F96" s="188" t="s">
        <v>25</v>
      </c>
      <c r="H96" s="190"/>
      <c r="I96" s="190"/>
      <c r="J96" s="206">
        <v>16.4</v>
      </c>
      <c r="K96" s="219"/>
      <c r="L96" s="206">
        <v>-11.2</v>
      </c>
      <c r="M96" s="219"/>
      <c r="N96" s="206">
        <v>0</v>
      </c>
      <c r="O96" s="219"/>
      <c r="P96" s="206">
        <v>0</v>
      </c>
      <c r="Q96" s="219"/>
      <c r="R96" s="206">
        <v>1.7763568394002505E-15</v>
      </c>
      <c r="S96" s="219"/>
      <c r="T96" s="206">
        <v>5.2</v>
      </c>
    </row>
    <row r="97" spans="5:20" s="188" customFormat="1" ht="12" customHeight="1">
      <c r="E97" s="190"/>
      <c r="F97" s="188" t="s">
        <v>624</v>
      </c>
      <c r="H97" s="191"/>
      <c r="I97" s="191"/>
      <c r="J97" s="206">
        <v>16.4</v>
      </c>
      <c r="K97" s="219"/>
      <c r="L97" s="206">
        <v>-11.2</v>
      </c>
      <c r="M97" s="219"/>
      <c r="N97" s="206">
        <v>0</v>
      </c>
      <c r="O97" s="219"/>
      <c r="P97" s="206">
        <v>0</v>
      </c>
      <c r="Q97" s="219"/>
      <c r="R97" s="206">
        <v>1.7763568394002505E-15</v>
      </c>
      <c r="S97" s="219"/>
      <c r="T97" s="206">
        <v>5.2</v>
      </c>
    </row>
    <row r="98" spans="5:20" s="188" customFormat="1" ht="12" customHeight="1">
      <c r="E98" s="190"/>
      <c r="F98" s="188" t="s">
        <v>646</v>
      </c>
      <c r="H98" s="191"/>
      <c r="I98" s="191"/>
      <c r="J98" s="206">
        <v>0</v>
      </c>
      <c r="K98" s="219"/>
      <c r="L98" s="206">
        <v>0</v>
      </c>
      <c r="M98" s="219"/>
      <c r="N98" s="206">
        <v>0</v>
      </c>
      <c r="O98" s="219"/>
      <c r="P98" s="206">
        <v>0</v>
      </c>
      <c r="Q98" s="219"/>
      <c r="R98" s="206">
        <v>0</v>
      </c>
      <c r="S98" s="219"/>
      <c r="T98" s="206">
        <v>0</v>
      </c>
    </row>
    <row r="99" spans="5:20" s="188" customFormat="1" ht="12" customHeight="1">
      <c r="E99" s="190"/>
      <c r="F99" s="188" t="s">
        <v>643</v>
      </c>
      <c r="H99" s="190"/>
      <c r="I99" s="190"/>
      <c r="J99" s="206">
        <v>0</v>
      </c>
      <c r="K99" s="219"/>
      <c r="L99" s="206">
        <v>0</v>
      </c>
      <c r="M99" s="219"/>
      <c r="N99" s="206">
        <v>0</v>
      </c>
      <c r="O99" s="219"/>
      <c r="P99" s="206">
        <v>0</v>
      </c>
      <c r="Q99" s="219"/>
      <c r="R99" s="206">
        <v>0</v>
      </c>
      <c r="S99" s="219"/>
      <c r="T99" s="206">
        <v>0</v>
      </c>
    </row>
    <row r="100" spans="2:20" s="188" customFormat="1" ht="12" customHeight="1">
      <c r="B100" s="190"/>
      <c r="C100" s="190" t="s">
        <v>645</v>
      </c>
      <c r="D100" s="190"/>
      <c r="E100" s="190"/>
      <c r="H100" s="190"/>
      <c r="I100" s="190"/>
      <c r="J100" s="206">
        <v>9288.755535645238</v>
      </c>
      <c r="K100" s="219"/>
      <c r="L100" s="206">
        <v>176.2074017089064</v>
      </c>
      <c r="M100" s="219"/>
      <c r="N100" s="206">
        <v>14.753694782953445</v>
      </c>
      <c r="O100" s="219"/>
      <c r="P100" s="206">
        <v>607.1685446105515</v>
      </c>
      <c r="Q100" s="219"/>
      <c r="R100" s="206">
        <v>15.878260527796943</v>
      </c>
      <c r="S100" s="219"/>
      <c r="T100" s="206">
        <v>10102.763437275447</v>
      </c>
    </row>
    <row r="101" spans="2:20" s="188" customFormat="1" ht="12" customHeight="1">
      <c r="B101" s="190"/>
      <c r="C101" s="190"/>
      <c r="D101" s="190"/>
      <c r="E101" s="190" t="s">
        <v>161</v>
      </c>
      <c r="H101" s="190"/>
      <c r="I101" s="190"/>
      <c r="J101" s="206">
        <v>0</v>
      </c>
      <c r="K101" s="219"/>
      <c r="L101" s="206">
        <v>0</v>
      </c>
      <c r="M101" s="219"/>
      <c r="N101" s="206">
        <v>0</v>
      </c>
      <c r="O101" s="219"/>
      <c r="P101" s="206">
        <v>0</v>
      </c>
      <c r="Q101" s="219"/>
      <c r="R101" s="206">
        <v>0</v>
      </c>
      <c r="S101" s="219"/>
      <c r="T101" s="206">
        <v>0</v>
      </c>
    </row>
    <row r="102" spans="5:20" s="188" customFormat="1" ht="12" customHeight="1">
      <c r="E102" s="190" t="s">
        <v>77</v>
      </c>
      <c r="H102" s="190"/>
      <c r="I102" s="190"/>
      <c r="J102" s="206">
        <v>2527.55156741261</v>
      </c>
      <c r="K102" s="219"/>
      <c r="L102" s="206">
        <v>229.34333709203435</v>
      </c>
      <c r="M102" s="219"/>
      <c r="N102" s="206">
        <v>-66.84188390378559</v>
      </c>
      <c r="O102" s="219"/>
      <c r="P102" s="206">
        <v>-71.32909836451545</v>
      </c>
      <c r="Q102" s="219"/>
      <c r="R102" s="206">
        <v>13.986011587390227</v>
      </c>
      <c r="S102" s="219"/>
      <c r="T102" s="206">
        <v>2632.7099338237335</v>
      </c>
    </row>
    <row r="103" spans="5:20" s="188" customFormat="1" ht="12" customHeight="1">
      <c r="E103" s="190"/>
      <c r="F103" s="188" t="s">
        <v>530</v>
      </c>
      <c r="H103" s="190"/>
      <c r="I103" s="190"/>
      <c r="J103" s="206">
        <v>1419.9</v>
      </c>
      <c r="K103" s="219"/>
      <c r="L103" s="206">
        <v>-2.439083907965639</v>
      </c>
      <c r="M103" s="219"/>
      <c r="N103" s="206">
        <v>-70.42188390378547</v>
      </c>
      <c r="O103" s="219"/>
      <c r="P103" s="206">
        <v>-71.32909836451545</v>
      </c>
      <c r="Q103" s="219"/>
      <c r="R103" s="206">
        <v>14</v>
      </c>
      <c r="S103" s="219"/>
      <c r="T103" s="206">
        <v>1289.7099338237335</v>
      </c>
    </row>
    <row r="104" spans="5:20" s="188" customFormat="1" ht="12" customHeight="1">
      <c r="E104" s="190"/>
      <c r="F104" s="188" t="s">
        <v>215</v>
      </c>
      <c r="H104" s="190"/>
      <c r="I104" s="190"/>
      <c r="J104" s="220">
        <v>1107.65156741261</v>
      </c>
      <c r="K104" s="220"/>
      <c r="L104" s="220">
        <v>231.78242099999997</v>
      </c>
      <c r="M104" s="220"/>
      <c r="N104" s="220">
        <v>3.57999999999988</v>
      </c>
      <c r="O104" s="220"/>
      <c r="P104" s="220">
        <v>0</v>
      </c>
      <c r="Q104" s="220"/>
      <c r="R104" s="220">
        <v>-0.01398841260977246</v>
      </c>
      <c r="S104" s="220"/>
      <c r="T104" s="220">
        <v>1343</v>
      </c>
    </row>
    <row r="105" spans="5:20" s="188" customFormat="1" ht="12" customHeight="1">
      <c r="E105" s="190" t="s">
        <v>432</v>
      </c>
      <c r="H105" s="191"/>
      <c r="I105" s="191"/>
      <c r="J105" s="220">
        <v>473.4205039499999</v>
      </c>
      <c r="K105" s="220"/>
      <c r="L105" s="220">
        <v>-733.441892401806</v>
      </c>
      <c r="M105" s="220"/>
      <c r="N105" s="220">
        <v>81.59557868673903</v>
      </c>
      <c r="O105" s="220"/>
      <c r="P105" s="220">
        <v>678.4976429750669</v>
      </c>
      <c r="Q105" s="220"/>
      <c r="R105" s="220">
        <v>0</v>
      </c>
      <c r="S105" s="220"/>
      <c r="T105" s="220">
        <v>500.0718332099999</v>
      </c>
    </row>
    <row r="106" spans="5:20" s="188" customFormat="1" ht="12" customHeight="1">
      <c r="E106" s="190" t="s">
        <v>80</v>
      </c>
      <c r="H106" s="191"/>
      <c r="I106" s="191"/>
      <c r="J106" s="220">
        <v>6287.783464282628</v>
      </c>
      <c r="K106" s="220"/>
      <c r="L106" s="220">
        <v>680.305957018678</v>
      </c>
      <c r="M106" s="220"/>
      <c r="N106" s="220">
        <v>0</v>
      </c>
      <c r="O106" s="220"/>
      <c r="P106" s="220">
        <v>0</v>
      </c>
      <c r="Q106" s="220"/>
      <c r="R106" s="220">
        <v>1.8922489404067164</v>
      </c>
      <c r="S106" s="220"/>
      <c r="T106" s="220">
        <v>6969.981670241713</v>
      </c>
    </row>
    <row r="107" spans="5:20" s="188" customFormat="1" ht="12" customHeight="1">
      <c r="E107" s="190"/>
      <c r="F107" s="188" t="s">
        <v>22</v>
      </c>
      <c r="H107" s="190"/>
      <c r="I107" s="190"/>
      <c r="J107" s="220">
        <v>6229.684337000001</v>
      </c>
      <c r="K107" s="220"/>
      <c r="L107" s="220">
        <v>507.4412765999025</v>
      </c>
      <c r="M107" s="220"/>
      <c r="N107" s="220">
        <v>0</v>
      </c>
      <c r="O107" s="220"/>
      <c r="P107" s="220">
        <v>0</v>
      </c>
      <c r="Q107" s="220"/>
      <c r="R107" s="220">
        <v>1.8560566418099143</v>
      </c>
      <c r="S107" s="220"/>
      <c r="T107" s="220">
        <v>6738.981670241713</v>
      </c>
    </row>
    <row r="108" spans="5:20" s="188" customFormat="1" ht="12" customHeight="1">
      <c r="E108" s="190"/>
      <c r="F108" s="188" t="s">
        <v>624</v>
      </c>
      <c r="H108" s="190"/>
      <c r="I108" s="190"/>
      <c r="J108" s="220">
        <v>1103.6843370000001</v>
      </c>
      <c r="K108" s="220"/>
      <c r="L108" s="220">
        <v>-657.76907809</v>
      </c>
      <c r="M108" s="220"/>
      <c r="N108" s="220">
        <v>0</v>
      </c>
      <c r="O108" s="220"/>
      <c r="P108" s="220">
        <v>0</v>
      </c>
      <c r="Q108" s="220"/>
      <c r="R108" s="220">
        <v>1.2831599999998389</v>
      </c>
      <c r="S108" s="220"/>
      <c r="T108" s="220">
        <v>447.19841891</v>
      </c>
    </row>
    <row r="109" spans="5:20" s="188" customFormat="1" ht="12" customHeight="1">
      <c r="E109" s="190"/>
      <c r="F109" s="188" t="s">
        <v>646</v>
      </c>
      <c r="H109" s="190"/>
      <c r="I109" s="190"/>
      <c r="J109" s="220">
        <v>5126</v>
      </c>
      <c r="K109" s="220"/>
      <c r="L109" s="220">
        <v>1165.2103546899025</v>
      </c>
      <c r="M109" s="220"/>
      <c r="N109" s="220">
        <v>0</v>
      </c>
      <c r="O109" s="220"/>
      <c r="P109" s="220">
        <v>0</v>
      </c>
      <c r="Q109" s="220"/>
      <c r="R109" s="220">
        <v>0.5728966418100754</v>
      </c>
      <c r="S109" s="220"/>
      <c r="T109" s="220">
        <v>6291.783251331713</v>
      </c>
    </row>
    <row r="110" spans="5:20" s="188" customFormat="1" ht="12" customHeight="1">
      <c r="E110" s="190"/>
      <c r="F110" s="188" t="s">
        <v>74</v>
      </c>
      <c r="H110" s="190"/>
      <c r="I110" s="190"/>
      <c r="J110" s="220">
        <v>58.09912728262771</v>
      </c>
      <c r="K110" s="220"/>
      <c r="L110" s="220">
        <v>172.8646804187755</v>
      </c>
      <c r="M110" s="220"/>
      <c r="N110" s="220">
        <v>0</v>
      </c>
      <c r="O110" s="220"/>
      <c r="P110" s="220">
        <v>0</v>
      </c>
      <c r="Q110" s="220"/>
      <c r="R110" s="220">
        <v>0.036192298596802175</v>
      </c>
      <c r="S110" s="220"/>
      <c r="T110" s="220">
        <v>231</v>
      </c>
    </row>
    <row r="111" spans="2:20" s="188" customFormat="1" ht="12" customHeight="1">
      <c r="B111" s="190"/>
      <c r="C111" s="190"/>
      <c r="D111" s="190"/>
      <c r="E111" s="190"/>
      <c r="F111" s="188" t="s">
        <v>25</v>
      </c>
      <c r="H111" s="190"/>
      <c r="I111" s="190"/>
      <c r="J111" s="220">
        <v>0</v>
      </c>
      <c r="K111" s="220"/>
      <c r="L111" s="220">
        <v>0</v>
      </c>
      <c r="M111" s="220"/>
      <c r="N111" s="220">
        <v>0</v>
      </c>
      <c r="O111" s="220"/>
      <c r="P111" s="220">
        <v>0</v>
      </c>
      <c r="Q111" s="220"/>
      <c r="R111" s="220">
        <v>0</v>
      </c>
      <c r="S111" s="220"/>
      <c r="T111" s="220">
        <v>0</v>
      </c>
    </row>
    <row r="112" spans="2:20" s="375" customFormat="1" ht="12" customHeight="1">
      <c r="B112" s="375" t="s">
        <v>764</v>
      </c>
      <c r="E112" s="376"/>
      <c r="H112" s="376"/>
      <c r="I112" s="376"/>
      <c r="J112" s="373">
        <v>110820.03711695243</v>
      </c>
      <c r="K112" s="373"/>
      <c r="L112" s="373">
        <v>7586.85448958078</v>
      </c>
      <c r="M112" s="373"/>
      <c r="N112" s="373">
        <v>88.55045067792511</v>
      </c>
      <c r="O112" s="373"/>
      <c r="P112" s="373">
        <v>-3632.602524861491</v>
      </c>
      <c r="Q112" s="373"/>
      <c r="R112" s="373">
        <v>-182.02875804465887</v>
      </c>
      <c r="S112" s="373"/>
      <c r="T112" s="373">
        <v>114680.81077430498</v>
      </c>
    </row>
    <row r="113" spans="5:20" s="188" customFormat="1" ht="12" customHeight="1">
      <c r="E113" s="190" t="s">
        <v>161</v>
      </c>
      <c r="H113" s="190"/>
      <c r="I113" s="190"/>
      <c r="J113" s="220">
        <v>74196.37524499242</v>
      </c>
      <c r="K113" s="220"/>
      <c r="L113" s="220">
        <v>4659.539349186149</v>
      </c>
      <c r="M113" s="220"/>
      <c r="N113" s="220">
        <v>84.78767943303706</v>
      </c>
      <c r="O113" s="220"/>
      <c r="P113" s="220">
        <v>-3394.4025350765387</v>
      </c>
      <c r="Q113" s="220"/>
      <c r="R113" s="220">
        <v>-80.79095799242987</v>
      </c>
      <c r="S113" s="220"/>
      <c r="T113" s="220">
        <v>75465.50878054263</v>
      </c>
    </row>
    <row r="114" spans="5:20" s="188" customFormat="1" ht="12" customHeight="1">
      <c r="E114" s="190"/>
      <c r="F114" s="188" t="s">
        <v>625</v>
      </c>
      <c r="H114" s="190"/>
      <c r="I114" s="190"/>
      <c r="J114" s="220">
        <v>69932.4</v>
      </c>
      <c r="K114" s="220"/>
      <c r="L114" s="220">
        <v>5883.912375186148</v>
      </c>
      <c r="M114" s="220"/>
      <c r="N114" s="220">
        <v>84.78767943303706</v>
      </c>
      <c r="O114" s="220"/>
      <c r="P114" s="220">
        <v>-3394.4025350765387</v>
      </c>
      <c r="Q114" s="220"/>
      <c r="R114" s="220">
        <v>24.5</v>
      </c>
      <c r="S114" s="220"/>
      <c r="T114" s="220">
        <v>72531.19751954263</v>
      </c>
    </row>
    <row r="115" spans="5:20" s="188" customFormat="1" ht="12" customHeight="1">
      <c r="E115" s="190"/>
      <c r="F115" s="188" t="s">
        <v>17</v>
      </c>
      <c r="H115" s="190"/>
      <c r="I115" s="190"/>
      <c r="J115" s="220">
        <v>4263.97524499243</v>
      </c>
      <c r="K115" s="220"/>
      <c r="L115" s="220">
        <v>-1224.3730259999998</v>
      </c>
      <c r="M115" s="220"/>
      <c r="N115" s="220">
        <v>0</v>
      </c>
      <c r="O115" s="220"/>
      <c r="P115" s="220">
        <v>0</v>
      </c>
      <c r="Q115" s="220"/>
      <c r="R115" s="220">
        <v>-105.29095799242987</v>
      </c>
      <c r="S115" s="220"/>
      <c r="T115" s="220">
        <v>2934.3112610000003</v>
      </c>
    </row>
    <row r="116" spans="5:20" s="188" customFormat="1" ht="12" customHeight="1">
      <c r="E116" s="190" t="s">
        <v>77</v>
      </c>
      <c r="H116" s="190"/>
      <c r="I116" s="190"/>
      <c r="J116" s="220">
        <v>12251.777724930653</v>
      </c>
      <c r="K116" s="220"/>
      <c r="L116" s="220">
        <v>194.9336237310494</v>
      </c>
      <c r="M116" s="220"/>
      <c r="N116" s="220">
        <v>-13.091699240129515</v>
      </c>
      <c r="O116" s="220"/>
      <c r="P116" s="220">
        <v>-277.0625750060034</v>
      </c>
      <c r="Q116" s="220"/>
      <c r="R116" s="220">
        <v>-89.96433063797095</v>
      </c>
      <c r="S116" s="220"/>
      <c r="T116" s="220">
        <v>12066.592743777599</v>
      </c>
    </row>
    <row r="117" spans="5:20" s="188" customFormat="1" ht="12" customHeight="1">
      <c r="E117" s="190"/>
      <c r="F117" s="188" t="s">
        <v>530</v>
      </c>
      <c r="H117" s="190"/>
      <c r="I117" s="190"/>
      <c r="J117" s="220">
        <v>5412.135268292683</v>
      </c>
      <c r="K117" s="220"/>
      <c r="L117" s="220">
        <v>195.8087497310494</v>
      </c>
      <c r="M117" s="220"/>
      <c r="N117" s="220">
        <v>87.56130075987</v>
      </c>
      <c r="O117" s="220"/>
      <c r="P117" s="220">
        <v>-277.0625750060034</v>
      </c>
      <c r="Q117" s="220"/>
      <c r="R117" s="220">
        <v>41.95</v>
      </c>
      <c r="S117" s="220"/>
      <c r="T117" s="220">
        <v>5460.392743777599</v>
      </c>
    </row>
    <row r="118" spans="5:20" s="188" customFormat="1" ht="12" customHeight="1">
      <c r="E118" s="190"/>
      <c r="F118" s="188" t="s">
        <v>215</v>
      </c>
      <c r="H118" s="191"/>
      <c r="I118" s="191"/>
      <c r="J118" s="220">
        <v>6839.64245663797</v>
      </c>
      <c r="K118" s="220"/>
      <c r="L118" s="220">
        <v>-0.8751259999999803</v>
      </c>
      <c r="M118" s="220"/>
      <c r="N118" s="220">
        <v>-100.65299999999951</v>
      </c>
      <c r="O118" s="220"/>
      <c r="P118" s="220">
        <v>0</v>
      </c>
      <c r="Q118" s="220"/>
      <c r="R118" s="220">
        <v>-131.91433063797095</v>
      </c>
      <c r="S118" s="220"/>
      <c r="T118" s="220">
        <v>6606.2</v>
      </c>
    </row>
    <row r="119" spans="5:20" s="188" customFormat="1" ht="12" customHeight="1">
      <c r="E119" s="190" t="s">
        <v>432</v>
      </c>
      <c r="H119" s="191"/>
      <c r="I119" s="191"/>
      <c r="J119" s="220">
        <v>480.62037637000003</v>
      </c>
      <c r="K119" s="220"/>
      <c r="L119" s="220">
        <v>-116.85514681606902</v>
      </c>
      <c r="M119" s="220"/>
      <c r="N119" s="220">
        <v>16.854470485017572</v>
      </c>
      <c r="O119" s="220"/>
      <c r="P119" s="220">
        <v>-5.237414778948562</v>
      </c>
      <c r="Q119" s="220"/>
      <c r="R119" s="220">
        <v>14.544191800000013</v>
      </c>
      <c r="S119" s="220"/>
      <c r="T119" s="220">
        <v>389.92647706</v>
      </c>
    </row>
    <row r="120" spans="5:20" s="188" customFormat="1" ht="12" customHeight="1">
      <c r="E120" s="190" t="s">
        <v>80</v>
      </c>
      <c r="H120" s="190"/>
      <c r="I120" s="190"/>
      <c r="J120" s="220">
        <v>23891.263770659356</v>
      </c>
      <c r="K120" s="220"/>
      <c r="L120" s="220">
        <v>2849.2366634796517</v>
      </c>
      <c r="M120" s="220"/>
      <c r="N120" s="220">
        <v>0</v>
      </c>
      <c r="O120" s="220"/>
      <c r="P120" s="220">
        <v>44.1</v>
      </c>
      <c r="Q120" s="220"/>
      <c r="R120" s="220">
        <v>-25.817661214258102</v>
      </c>
      <c r="S120" s="220"/>
      <c r="T120" s="220">
        <v>26758.78277292475</v>
      </c>
    </row>
    <row r="121" spans="5:20" s="188" customFormat="1" ht="12" customHeight="1">
      <c r="E121" s="190"/>
      <c r="F121" s="188" t="s">
        <v>21</v>
      </c>
      <c r="H121" s="190"/>
      <c r="I121" s="190"/>
      <c r="J121" s="220">
        <v>6774.475962</v>
      </c>
      <c r="K121" s="220"/>
      <c r="L121" s="220">
        <v>1085.268973558558</v>
      </c>
      <c r="M121" s="220"/>
      <c r="N121" s="220">
        <v>0</v>
      </c>
      <c r="O121" s="220"/>
      <c r="P121" s="220">
        <v>0</v>
      </c>
      <c r="Q121" s="220"/>
      <c r="R121" s="220">
        <v>0.41711822600046844</v>
      </c>
      <c r="S121" s="220"/>
      <c r="T121" s="220">
        <v>7860.162053784557</v>
      </c>
    </row>
    <row r="122" spans="5:20" s="188" customFormat="1" ht="12" customHeight="1">
      <c r="E122" s="190"/>
      <c r="F122" s="188" t="s">
        <v>624</v>
      </c>
      <c r="H122" s="190"/>
      <c r="I122" s="190"/>
      <c r="J122" s="220">
        <v>5087.5</v>
      </c>
      <c r="K122" s="220"/>
      <c r="L122" s="220">
        <v>640.750729767558</v>
      </c>
      <c r="M122" s="220"/>
      <c r="N122" s="220">
        <v>0</v>
      </c>
      <c r="O122" s="220"/>
      <c r="P122" s="220">
        <v>0</v>
      </c>
      <c r="Q122" s="220"/>
      <c r="R122" s="220">
        <v>0.09920000000045093</v>
      </c>
      <c r="S122" s="220"/>
      <c r="T122" s="220">
        <v>5728.349929767558</v>
      </c>
    </row>
    <row r="123" spans="5:20" s="188" customFormat="1" ht="12" customHeight="1">
      <c r="E123" s="190"/>
      <c r="F123" s="188" t="s">
        <v>646</v>
      </c>
      <c r="H123" s="190"/>
      <c r="I123" s="190"/>
      <c r="J123" s="220">
        <v>1686.975962</v>
      </c>
      <c r="K123" s="220"/>
      <c r="L123" s="220">
        <v>444.5182437909999</v>
      </c>
      <c r="M123" s="220"/>
      <c r="N123" s="220">
        <v>0</v>
      </c>
      <c r="O123" s="220"/>
      <c r="P123" s="220">
        <v>0</v>
      </c>
      <c r="Q123" s="220"/>
      <c r="R123" s="220">
        <v>0.3179182260000175</v>
      </c>
      <c r="S123" s="220"/>
      <c r="T123" s="220">
        <v>2131.812124017</v>
      </c>
    </row>
    <row r="124" spans="5:20" s="188" customFormat="1" ht="12" customHeight="1">
      <c r="E124" s="190"/>
      <c r="F124" s="188" t="s">
        <v>22</v>
      </c>
      <c r="H124" s="190"/>
      <c r="I124" s="190"/>
      <c r="J124" s="220">
        <v>17116.787808659356</v>
      </c>
      <c r="K124" s="220"/>
      <c r="L124" s="220">
        <v>1763.967689921094</v>
      </c>
      <c r="M124" s="220"/>
      <c r="N124" s="220">
        <v>0</v>
      </c>
      <c r="O124" s="220"/>
      <c r="P124" s="220">
        <v>44.1</v>
      </c>
      <c r="Q124" s="220"/>
      <c r="R124" s="220">
        <v>-26.23477944025857</v>
      </c>
      <c r="S124" s="220"/>
      <c r="T124" s="220">
        <v>18898.62071914019</v>
      </c>
    </row>
    <row r="125" spans="2:20" s="188" customFormat="1" ht="12" customHeight="1">
      <c r="B125" s="192"/>
      <c r="C125" s="192"/>
      <c r="D125" s="192"/>
      <c r="E125" s="193"/>
      <c r="F125" s="192" t="s">
        <v>624</v>
      </c>
      <c r="H125" s="190"/>
      <c r="I125" s="190"/>
      <c r="J125" s="220">
        <v>612.29975655</v>
      </c>
      <c r="K125" s="220"/>
      <c r="L125" s="220">
        <v>593.7334397500002</v>
      </c>
      <c r="M125" s="220"/>
      <c r="N125" s="220">
        <v>0</v>
      </c>
      <c r="O125" s="220"/>
      <c r="P125" s="220">
        <v>0</v>
      </c>
      <c r="Q125" s="220"/>
      <c r="R125" s="220">
        <v>-4.084466999999904</v>
      </c>
      <c r="S125" s="220"/>
      <c r="T125" s="220">
        <v>1201.9487293000002</v>
      </c>
    </row>
    <row r="126" spans="2:20" s="188" customFormat="1" ht="12" customHeight="1">
      <c r="B126" s="192"/>
      <c r="C126" s="192"/>
      <c r="D126" s="192"/>
      <c r="E126" s="193"/>
      <c r="F126" s="192" t="s">
        <v>646</v>
      </c>
      <c r="H126" s="190"/>
      <c r="I126" s="190"/>
      <c r="J126" s="220">
        <v>16504.488052109355</v>
      </c>
      <c r="K126" s="220"/>
      <c r="L126" s="220">
        <v>1170.234250171094</v>
      </c>
      <c r="M126" s="220"/>
      <c r="N126" s="220">
        <v>0</v>
      </c>
      <c r="O126" s="220"/>
      <c r="P126" s="220">
        <v>44.1</v>
      </c>
      <c r="Q126" s="220"/>
      <c r="R126" s="220">
        <v>-22.150312440258666</v>
      </c>
      <c r="S126" s="220"/>
      <c r="T126" s="220">
        <v>17696.67198984019</v>
      </c>
    </row>
    <row r="127" spans="6:20" s="188" customFormat="1" ht="12" customHeight="1">
      <c r="F127" s="188" t="s">
        <v>25</v>
      </c>
      <c r="H127" s="190"/>
      <c r="I127" s="190"/>
      <c r="J127" s="220">
        <v>0</v>
      </c>
      <c r="K127" s="220"/>
      <c r="L127" s="220">
        <v>0</v>
      </c>
      <c r="M127" s="220"/>
      <c r="N127" s="220">
        <v>0</v>
      </c>
      <c r="O127" s="220"/>
      <c r="P127" s="220">
        <v>0</v>
      </c>
      <c r="Q127" s="220"/>
      <c r="R127" s="220">
        <v>0</v>
      </c>
      <c r="S127" s="220"/>
      <c r="T127" s="220">
        <v>0</v>
      </c>
    </row>
    <row r="128" spans="2:20" s="192" customFormat="1" ht="12" customHeight="1">
      <c r="B128" s="194"/>
      <c r="C128" s="194"/>
      <c r="D128" s="194"/>
      <c r="E128" s="194"/>
      <c r="F128" s="194"/>
      <c r="G128" s="194"/>
      <c r="H128" s="194"/>
      <c r="I128" s="194"/>
      <c r="J128" s="238"/>
      <c r="K128" s="238"/>
      <c r="L128" s="238"/>
      <c r="M128" s="238"/>
      <c r="N128" s="238"/>
      <c r="O128" s="238"/>
      <c r="P128" s="238"/>
      <c r="Q128" s="238"/>
      <c r="R128" s="238"/>
      <c r="S128" s="238"/>
      <c r="T128" s="238"/>
    </row>
    <row r="129" spans="10:20" s="195" customFormat="1" ht="12" customHeight="1">
      <c r="J129" s="373"/>
      <c r="K129" s="373"/>
      <c r="L129" s="373"/>
      <c r="M129" s="373"/>
      <c r="N129" s="373"/>
      <c r="O129" s="373"/>
      <c r="P129" s="373"/>
      <c r="Q129" s="373"/>
      <c r="R129" s="373"/>
      <c r="S129" s="373"/>
      <c r="T129" s="373"/>
    </row>
    <row r="130" spans="2:20" s="198" customFormat="1" ht="12" customHeight="1">
      <c r="B130" s="361" t="s">
        <v>438</v>
      </c>
      <c r="C130" s="196" t="s">
        <v>626</v>
      </c>
      <c r="D130" s="196"/>
      <c r="E130" s="196"/>
      <c r="F130" s="196"/>
      <c r="G130" s="196"/>
      <c r="H130" s="196"/>
      <c r="I130" s="196"/>
      <c r="J130" s="220"/>
      <c r="K130" s="220"/>
      <c r="L130" s="220"/>
      <c r="M130" s="220"/>
      <c r="N130" s="220"/>
      <c r="O130" s="220"/>
      <c r="P130" s="220"/>
      <c r="Q130" s="220"/>
      <c r="R130" s="220"/>
      <c r="S130" s="220"/>
      <c r="T130" s="220"/>
    </row>
    <row r="131" spans="2:20" s="198" customFormat="1" ht="12" customHeight="1">
      <c r="B131" s="196"/>
      <c r="C131" s="196" t="s">
        <v>627</v>
      </c>
      <c r="D131" s="196"/>
      <c r="E131" s="196"/>
      <c r="F131" s="196"/>
      <c r="G131" s="196"/>
      <c r="H131" s="196"/>
      <c r="I131" s="196"/>
      <c r="J131" s="220"/>
      <c r="K131" s="220"/>
      <c r="L131" s="220"/>
      <c r="M131" s="220"/>
      <c r="N131" s="220"/>
      <c r="O131" s="220"/>
      <c r="P131" s="220"/>
      <c r="Q131" s="220"/>
      <c r="R131" s="220"/>
      <c r="S131" s="220"/>
      <c r="T131" s="220"/>
    </row>
    <row r="132" spans="3:20" s="196" customFormat="1" ht="12" customHeight="1">
      <c r="C132" s="196" t="s">
        <v>634</v>
      </c>
      <c r="J132" s="220"/>
      <c r="K132" s="220"/>
      <c r="L132" s="220"/>
      <c r="M132" s="220"/>
      <c r="N132" s="220"/>
      <c r="O132" s="220"/>
      <c r="P132" s="220"/>
      <c r="Q132" s="220"/>
      <c r="R132" s="220"/>
      <c r="S132" s="220"/>
      <c r="T132" s="220"/>
    </row>
    <row r="133" spans="2:20" s="200" customFormat="1" ht="12" customHeight="1">
      <c r="B133" s="199"/>
      <c r="C133" s="199" t="s">
        <v>633</v>
      </c>
      <c r="D133" s="199"/>
      <c r="E133" s="199"/>
      <c r="F133" s="199"/>
      <c r="J133" s="220"/>
      <c r="K133" s="220"/>
      <c r="L133" s="220"/>
      <c r="M133" s="220"/>
      <c r="N133" s="220"/>
      <c r="O133" s="220"/>
      <c r="P133" s="220"/>
      <c r="Q133" s="220"/>
      <c r="R133" s="220"/>
      <c r="S133" s="220"/>
      <c r="T133" s="220"/>
    </row>
    <row r="134" spans="2:21" s="172" customFormat="1" ht="12" customHeight="1">
      <c r="B134" s="172" t="s">
        <v>689</v>
      </c>
      <c r="D134" s="188"/>
      <c r="E134" s="188"/>
      <c r="F134" s="188"/>
      <c r="G134" s="188"/>
      <c r="H134" s="188"/>
      <c r="I134" s="188"/>
      <c r="J134" s="373"/>
      <c r="K134" s="373"/>
      <c r="L134" s="373"/>
      <c r="M134" s="373"/>
      <c r="N134" s="373"/>
      <c r="O134" s="373"/>
      <c r="P134" s="373"/>
      <c r="Q134" s="373"/>
      <c r="R134" s="373"/>
      <c r="S134" s="373"/>
      <c r="T134" s="373"/>
      <c r="U134" s="195"/>
    </row>
    <row r="135" spans="2:20" s="200" customFormat="1" ht="12" customHeight="1">
      <c r="B135" s="162" t="s">
        <v>688</v>
      </c>
      <c r="C135" s="199"/>
      <c r="D135" s="199"/>
      <c r="E135" s="199"/>
      <c r="F135" s="199"/>
      <c r="J135" s="220"/>
      <c r="K135" s="220"/>
      <c r="L135" s="220"/>
      <c r="M135" s="220"/>
      <c r="N135" s="220"/>
      <c r="O135" s="220"/>
      <c r="P135" s="220"/>
      <c r="Q135" s="220"/>
      <c r="R135" s="220"/>
      <c r="S135" s="220"/>
      <c r="T135" s="220"/>
    </row>
    <row r="136" spans="2:20" s="188" customFormat="1" ht="12" customHeight="1">
      <c r="B136" s="162"/>
      <c r="C136" s="162"/>
      <c r="D136" s="162"/>
      <c r="E136" s="162"/>
      <c r="F136" s="162"/>
      <c r="J136" s="220"/>
      <c r="K136" s="220"/>
      <c r="L136" s="220"/>
      <c r="M136" s="220"/>
      <c r="N136" s="220"/>
      <c r="O136" s="220"/>
      <c r="P136" s="220"/>
      <c r="Q136" s="220"/>
      <c r="R136" s="220"/>
      <c r="S136" s="220"/>
      <c r="T136" s="220"/>
    </row>
  </sheetData>
  <printOptions/>
  <pageMargins left="0.3937007874015748" right="0.3937007874015748" top="0.3937007874015748" bottom="0.3937007874015748" header="0" footer="0"/>
  <pageSetup horizontalDpi="600" verticalDpi="600" orientation="portrait" scale="74" r:id="rId1"/>
  <rowBreaks count="1" manualBreakCount="1">
    <brk id="73" min="1" max="21" man="1"/>
  </rowBreaks>
  <ignoredErrors>
    <ignoredError sqref="B130" numberStoredAsText="1"/>
  </ignoredErrors>
</worksheet>
</file>

<file path=xl/worksheets/sheet19.xml><?xml version="1.0" encoding="utf-8"?>
<worksheet xmlns="http://schemas.openxmlformats.org/spreadsheetml/2006/main" xmlns:r="http://schemas.openxmlformats.org/officeDocument/2006/relationships">
  <dimension ref="B1:U136"/>
  <sheetViews>
    <sheetView showGridLines="0" zoomScale="75" zoomScaleNormal="75" workbookViewId="0" topLeftCell="A1">
      <selection activeCell="A1" sqref="A1"/>
    </sheetView>
  </sheetViews>
  <sheetFormatPr defaultColWidth="11.421875" defaultRowHeight="12.75"/>
  <cols>
    <col min="1" max="3" width="2.7109375" style="162" customWidth="1"/>
    <col min="4" max="4" width="5.57421875" style="162" customWidth="1"/>
    <col min="5" max="5" width="3.00390625" style="162" customWidth="1"/>
    <col min="6" max="8" width="14.7109375" style="162" customWidth="1"/>
    <col min="9" max="9" width="4.421875" style="162" customWidth="1"/>
    <col min="10" max="10" width="11.7109375" style="202" customWidth="1"/>
    <col min="11" max="11" width="1.7109375" style="202" customWidth="1"/>
    <col min="12" max="12" width="11.7109375" style="163" customWidth="1"/>
    <col min="13" max="13" width="2.140625" style="163" customWidth="1"/>
    <col min="14" max="14" width="11.7109375" style="163" customWidth="1"/>
    <col min="15" max="15" width="1.7109375" style="163" customWidth="1"/>
    <col min="16" max="16" width="11.7109375" style="163" customWidth="1"/>
    <col min="17" max="17" width="1.421875" style="163" customWidth="1"/>
    <col min="18" max="18" width="11.7109375" style="202" customWidth="1"/>
    <col min="19" max="19" width="2.140625" style="202" customWidth="1"/>
    <col min="20" max="20" width="11.7109375" style="202" customWidth="1"/>
    <col min="21" max="16384" width="11.421875" style="162" customWidth="1"/>
  </cols>
  <sheetData>
    <row r="1" ht="12.75">
      <c r="B1" s="156" t="s">
        <v>680</v>
      </c>
    </row>
    <row r="2" spans="2:20" s="158" customFormat="1" ht="12.75" customHeight="1">
      <c r="B2" s="158" t="s">
        <v>693</v>
      </c>
      <c r="D2" s="159"/>
      <c r="E2" s="159"/>
      <c r="F2" s="159"/>
      <c r="G2" s="159"/>
      <c r="H2" s="159"/>
      <c r="I2" s="159"/>
      <c r="J2" s="160"/>
      <c r="K2" s="160"/>
      <c r="L2" s="160"/>
      <c r="M2" s="160"/>
      <c r="N2" s="161"/>
      <c r="O2" s="161"/>
      <c r="P2" s="161"/>
      <c r="Q2" s="161"/>
      <c r="R2" s="160"/>
      <c r="S2" s="160"/>
      <c r="T2" s="160"/>
    </row>
    <row r="3" spans="2:20" ht="12" customHeight="1">
      <c r="B3" s="162" t="s">
        <v>0</v>
      </c>
      <c r="J3" s="163"/>
      <c r="K3" s="163"/>
      <c r="N3" s="164"/>
      <c r="O3" s="164"/>
      <c r="P3" s="164"/>
      <c r="Q3" s="164"/>
      <c r="R3" s="163"/>
      <c r="S3" s="163"/>
      <c r="T3" s="163"/>
    </row>
    <row r="4" spans="2:20" s="166" customFormat="1" ht="12.75" customHeight="1">
      <c r="B4" s="165"/>
      <c r="J4" s="167"/>
      <c r="K4" s="167"/>
      <c r="L4" s="167"/>
      <c r="M4" s="167"/>
      <c r="N4" s="167"/>
      <c r="O4" s="167"/>
      <c r="P4" s="167"/>
      <c r="Q4" s="167"/>
      <c r="R4" s="167"/>
      <c r="S4" s="167"/>
      <c r="T4" s="168"/>
    </row>
    <row r="5" spans="2:20" s="166" customFormat="1" ht="12.75" customHeight="1">
      <c r="B5" s="169"/>
      <c r="C5" s="169"/>
      <c r="D5" s="169"/>
      <c r="E5" s="169"/>
      <c r="F5" s="169"/>
      <c r="G5" s="169"/>
      <c r="H5" s="170"/>
      <c r="I5" s="170"/>
      <c r="J5" s="170"/>
      <c r="K5" s="170"/>
      <c r="L5" s="170" t="s">
        <v>619</v>
      </c>
      <c r="M5" s="170"/>
      <c r="N5" s="170"/>
      <c r="O5" s="170"/>
      <c r="P5" s="170"/>
      <c r="Q5" s="170"/>
      <c r="R5" s="170"/>
      <c r="S5" s="170"/>
      <c r="T5" s="171"/>
    </row>
    <row r="6" spans="8:20" s="172" customFormat="1" ht="12" customHeight="1">
      <c r="H6" s="173"/>
      <c r="I6" s="173"/>
      <c r="J6" s="174"/>
      <c r="K6" s="174"/>
      <c r="L6" s="175" t="s">
        <v>635</v>
      </c>
      <c r="M6" s="175"/>
      <c r="N6" s="175"/>
      <c r="O6" s="175"/>
      <c r="P6" s="175"/>
      <c r="Q6" s="175"/>
      <c r="R6" s="175"/>
      <c r="S6" s="176"/>
      <c r="T6" s="177"/>
    </row>
    <row r="7" spans="2:20" s="172" customFormat="1" ht="12" customHeight="1">
      <c r="B7" s="167" t="s">
        <v>1</v>
      </c>
      <c r="F7" s="178"/>
      <c r="G7" s="178"/>
      <c r="H7" s="178"/>
      <c r="I7" s="178"/>
      <c r="J7" s="179"/>
      <c r="K7" s="179"/>
      <c r="L7" s="179"/>
      <c r="M7" s="179"/>
      <c r="N7" s="179"/>
      <c r="O7" s="179"/>
      <c r="P7" s="179"/>
      <c r="Q7" s="179"/>
      <c r="R7" s="179"/>
      <c r="S7" s="179"/>
      <c r="T7" s="179"/>
    </row>
    <row r="8" spans="2:20" s="166" customFormat="1" ht="40.5" customHeight="1" thickBot="1">
      <c r="B8" s="180"/>
      <c r="C8" s="180"/>
      <c r="D8" s="180"/>
      <c r="E8" s="180"/>
      <c r="F8" s="181"/>
      <c r="G8" s="181"/>
      <c r="H8" s="181"/>
      <c r="I8" s="182"/>
      <c r="J8" s="203">
        <v>38869</v>
      </c>
      <c r="K8" s="184"/>
      <c r="L8" s="183" t="s">
        <v>620</v>
      </c>
      <c r="M8" s="184"/>
      <c r="N8" s="185" t="s">
        <v>621</v>
      </c>
      <c r="O8" s="186"/>
      <c r="P8" s="187" t="s">
        <v>622</v>
      </c>
      <c r="Q8" s="186"/>
      <c r="R8" s="187" t="s">
        <v>521</v>
      </c>
      <c r="S8" s="185"/>
      <c r="T8" s="203">
        <v>39052</v>
      </c>
    </row>
    <row r="9" spans="6:20" s="172" customFormat="1" ht="9.75" customHeight="1">
      <c r="F9" s="178"/>
      <c r="G9" s="178"/>
      <c r="H9" s="178"/>
      <c r="I9" s="178"/>
      <c r="J9" s="179"/>
      <c r="K9" s="179"/>
      <c r="L9" s="179"/>
      <c r="M9" s="179"/>
      <c r="N9" s="179"/>
      <c r="O9" s="179"/>
      <c r="P9" s="179"/>
      <c r="Q9" s="179"/>
      <c r="R9" s="179"/>
      <c r="S9" s="179"/>
      <c r="T9" s="179"/>
    </row>
    <row r="10" spans="2:20" s="188" customFormat="1" ht="9.75" customHeight="1">
      <c r="B10" s="166" t="s">
        <v>196</v>
      </c>
      <c r="H10" s="189"/>
      <c r="I10" s="189"/>
      <c r="J10" s="206">
        <v>-24102.149668150305</v>
      </c>
      <c r="K10" s="219"/>
      <c r="L10" s="206">
        <v>4011.669903798783</v>
      </c>
      <c r="M10" s="219"/>
      <c r="N10" s="206">
        <v>4872.999602164563</v>
      </c>
      <c r="O10" s="219"/>
      <c r="P10" s="206">
        <v>-594.1641094311508</v>
      </c>
      <c r="Q10" s="219"/>
      <c r="R10" s="206">
        <v>84.75175661026393</v>
      </c>
      <c r="S10" s="219"/>
      <c r="T10" s="206">
        <v>-15726.914932912085</v>
      </c>
    </row>
    <row r="11" spans="8:20" s="188" customFormat="1" ht="12" customHeight="1">
      <c r="H11" s="189"/>
      <c r="I11" s="189"/>
      <c r="J11" s="206"/>
      <c r="K11" s="219"/>
      <c r="L11" s="206"/>
      <c r="M11" s="219"/>
      <c r="N11" s="206"/>
      <c r="O11" s="219"/>
      <c r="P11" s="206"/>
      <c r="Q11" s="219"/>
      <c r="R11" s="206"/>
      <c r="S11" s="219"/>
      <c r="T11" s="206"/>
    </row>
    <row r="12" spans="2:20" s="188" customFormat="1" ht="12" customHeight="1">
      <c r="B12" s="188" t="s">
        <v>628</v>
      </c>
      <c r="H12" s="189"/>
      <c r="I12" s="189"/>
      <c r="J12" s="206">
        <v>105131.31205916544</v>
      </c>
      <c r="K12" s="219"/>
      <c r="L12" s="206">
        <v>7101.68287894192</v>
      </c>
      <c r="M12" s="219"/>
      <c r="N12" s="206">
        <v>7197.769192175554</v>
      </c>
      <c r="O12" s="219"/>
      <c r="P12" s="206">
        <v>1341.8886864901133</v>
      </c>
      <c r="Q12" s="219"/>
      <c r="R12" s="206">
        <v>185.27249056546603</v>
      </c>
      <c r="S12" s="219"/>
      <c r="T12" s="206">
        <v>120957.92530733852</v>
      </c>
    </row>
    <row r="13" spans="10:20" s="188" customFormat="1" ht="12" customHeight="1">
      <c r="J13" s="372"/>
      <c r="K13" s="233"/>
      <c r="L13" s="372"/>
      <c r="M13" s="233"/>
      <c r="N13" s="372"/>
      <c r="O13" s="233"/>
      <c r="P13" s="372"/>
      <c r="Q13" s="233"/>
      <c r="R13" s="372"/>
      <c r="S13" s="233"/>
      <c r="T13" s="372"/>
    </row>
    <row r="14" spans="2:20" s="188" customFormat="1" ht="12" customHeight="1">
      <c r="B14" s="375" t="s">
        <v>762</v>
      </c>
      <c r="C14" s="375"/>
      <c r="D14" s="375"/>
      <c r="E14" s="376"/>
      <c r="F14" s="375"/>
      <c r="G14" s="375"/>
      <c r="H14" s="376"/>
      <c r="I14" s="376"/>
      <c r="J14" s="372">
        <v>3638.9059942666845</v>
      </c>
      <c r="K14" s="233"/>
      <c r="L14" s="372">
        <v>4233.359728340445</v>
      </c>
      <c r="M14" s="233"/>
      <c r="N14" s="372">
        <v>0</v>
      </c>
      <c r="O14" s="233"/>
      <c r="P14" s="372">
        <v>0</v>
      </c>
      <c r="Q14" s="233"/>
      <c r="R14" s="372">
        <v>0</v>
      </c>
      <c r="S14" s="233"/>
      <c r="T14" s="372">
        <v>7872.26572260713</v>
      </c>
    </row>
    <row r="15" spans="4:20" s="188" customFormat="1" ht="12" customHeight="1">
      <c r="D15" s="190"/>
      <c r="E15" s="190" t="s">
        <v>161</v>
      </c>
      <c r="H15" s="190"/>
      <c r="I15" s="190"/>
      <c r="J15" s="206">
        <v>0</v>
      </c>
      <c r="K15" s="219"/>
      <c r="L15" s="206">
        <v>0</v>
      </c>
      <c r="M15" s="219"/>
      <c r="N15" s="206">
        <v>0</v>
      </c>
      <c r="O15" s="219"/>
      <c r="P15" s="206">
        <v>0</v>
      </c>
      <c r="Q15" s="219"/>
      <c r="R15" s="206">
        <v>0</v>
      </c>
      <c r="S15" s="219"/>
      <c r="T15" s="206">
        <v>0</v>
      </c>
    </row>
    <row r="16" spans="4:20" s="188" customFormat="1" ht="12" customHeight="1">
      <c r="D16" s="190"/>
      <c r="E16" s="190" t="s">
        <v>77</v>
      </c>
      <c r="G16" s="190"/>
      <c r="H16" s="190"/>
      <c r="I16" s="190"/>
      <c r="J16" s="206">
        <v>2907.2488989729704</v>
      </c>
      <c r="K16" s="219"/>
      <c r="L16" s="206">
        <v>4266.290116460428</v>
      </c>
      <c r="M16" s="219"/>
      <c r="N16" s="206">
        <v>0</v>
      </c>
      <c r="O16" s="219"/>
      <c r="P16" s="206">
        <v>0</v>
      </c>
      <c r="Q16" s="219"/>
      <c r="R16" s="206">
        <v>0</v>
      </c>
      <c r="S16" s="219"/>
      <c r="T16" s="206">
        <v>7173.539015433399</v>
      </c>
    </row>
    <row r="17" spans="5:20" s="188" customFormat="1" ht="12" customHeight="1">
      <c r="E17" s="190" t="s">
        <v>432</v>
      </c>
      <c r="G17" s="190"/>
      <c r="H17" s="190"/>
      <c r="I17" s="190"/>
      <c r="J17" s="206">
        <v>0</v>
      </c>
      <c r="K17" s="219"/>
      <c r="L17" s="206">
        <v>0</v>
      </c>
      <c r="M17" s="219"/>
      <c r="N17" s="206">
        <v>0</v>
      </c>
      <c r="O17" s="219"/>
      <c r="P17" s="206">
        <v>0</v>
      </c>
      <c r="Q17" s="219"/>
      <c r="R17" s="206">
        <v>0</v>
      </c>
      <c r="S17" s="219"/>
      <c r="T17" s="206">
        <v>0</v>
      </c>
    </row>
    <row r="18" spans="5:20" s="188" customFormat="1" ht="12" customHeight="1">
      <c r="E18" s="190" t="s">
        <v>80</v>
      </c>
      <c r="H18" s="190"/>
      <c r="I18" s="190"/>
      <c r="J18" s="206">
        <v>731.657095293714</v>
      </c>
      <c r="K18" s="219"/>
      <c r="L18" s="206">
        <v>-32.930388119983036</v>
      </c>
      <c r="M18" s="219"/>
      <c r="N18" s="206">
        <v>0</v>
      </c>
      <c r="O18" s="219"/>
      <c r="P18" s="206">
        <v>0</v>
      </c>
      <c r="Q18" s="219"/>
      <c r="R18" s="206">
        <v>0</v>
      </c>
      <c r="S18" s="219"/>
      <c r="T18" s="206">
        <v>698.7267071737309</v>
      </c>
    </row>
    <row r="19" spans="2:20" s="188" customFormat="1" ht="12" customHeight="1">
      <c r="B19" s="375" t="s">
        <v>763</v>
      </c>
      <c r="C19" s="375"/>
      <c r="D19" s="375"/>
      <c r="E19" s="375"/>
      <c r="F19" s="375"/>
      <c r="G19" s="375"/>
      <c r="H19" s="376"/>
      <c r="I19" s="376"/>
      <c r="J19" s="372">
        <v>49876.67987837587</v>
      </c>
      <c r="K19" s="233"/>
      <c r="L19" s="372">
        <v>1457.0961406032916</v>
      </c>
      <c r="M19" s="233"/>
      <c r="N19" s="372">
        <v>4747.12929722004</v>
      </c>
      <c r="O19" s="233"/>
      <c r="P19" s="372">
        <v>840.3038776061117</v>
      </c>
      <c r="Q19" s="233"/>
      <c r="R19" s="372">
        <v>2.7733478054660265</v>
      </c>
      <c r="S19" s="233"/>
      <c r="T19" s="372">
        <v>56923.98254161079</v>
      </c>
    </row>
    <row r="20" spans="3:20" s="188" customFormat="1" ht="12" customHeight="1">
      <c r="C20" s="188" t="s">
        <v>644</v>
      </c>
      <c r="H20" s="190"/>
      <c r="I20" s="190"/>
      <c r="J20" s="206">
        <v>17816.548</v>
      </c>
      <c r="K20" s="219"/>
      <c r="L20" s="206">
        <v>1647.8499292526512</v>
      </c>
      <c r="M20" s="219"/>
      <c r="N20" s="206">
        <v>41.200203061138</v>
      </c>
      <c r="O20" s="219"/>
      <c r="P20" s="206">
        <v>170.99270414712066</v>
      </c>
      <c r="Q20" s="219"/>
      <c r="R20" s="206">
        <v>0.0017266790928260889</v>
      </c>
      <c r="S20" s="219"/>
      <c r="T20" s="206">
        <v>19676.592563140002</v>
      </c>
    </row>
    <row r="21" spans="5:20" s="188" customFormat="1" ht="12" customHeight="1">
      <c r="E21" s="188" t="s">
        <v>177</v>
      </c>
      <c r="H21" s="190"/>
      <c r="I21" s="190"/>
      <c r="J21" s="206">
        <v>17570.1</v>
      </c>
      <c r="K21" s="219"/>
      <c r="L21" s="206">
        <v>1647.8499292526512</v>
      </c>
      <c r="M21" s="219"/>
      <c r="N21" s="206">
        <v>41.200203061138</v>
      </c>
      <c r="O21" s="219"/>
      <c r="P21" s="206">
        <v>169.79270414712067</v>
      </c>
      <c r="Q21" s="219"/>
      <c r="R21" s="206">
        <v>0.0017266790928260889</v>
      </c>
      <c r="S21" s="219"/>
      <c r="T21" s="206">
        <v>19428.94456314</v>
      </c>
    </row>
    <row r="22" spans="6:20" s="188" customFormat="1" ht="12" customHeight="1">
      <c r="F22" s="188" t="s">
        <v>73</v>
      </c>
      <c r="H22" s="190"/>
      <c r="I22" s="190"/>
      <c r="J22" s="206">
        <v>17351.9</v>
      </c>
      <c r="K22" s="219"/>
      <c r="L22" s="206">
        <v>1664.9059276701491</v>
      </c>
      <c r="M22" s="219"/>
      <c r="N22" s="206">
        <v>41.200203061138</v>
      </c>
      <c r="O22" s="219"/>
      <c r="P22" s="206">
        <v>166.92013116962028</v>
      </c>
      <c r="Q22" s="219"/>
      <c r="R22" s="206">
        <v>0.0017266790928260889</v>
      </c>
      <c r="S22" s="219"/>
      <c r="T22" s="206">
        <v>19224.92798858</v>
      </c>
    </row>
    <row r="23" spans="6:20" s="188" customFormat="1" ht="12" customHeight="1">
      <c r="F23" s="188" t="s">
        <v>53</v>
      </c>
      <c r="H23" s="190"/>
      <c r="I23" s="190"/>
      <c r="J23" s="206">
        <v>218.2</v>
      </c>
      <c r="K23" s="219"/>
      <c r="L23" s="206">
        <v>-17.05599841749792</v>
      </c>
      <c r="M23" s="219"/>
      <c r="N23" s="206">
        <v>0</v>
      </c>
      <c r="O23" s="219"/>
      <c r="P23" s="206">
        <v>2.872572977500397</v>
      </c>
      <c r="Q23" s="219"/>
      <c r="R23" s="206">
        <v>0</v>
      </c>
      <c r="S23" s="219"/>
      <c r="T23" s="206">
        <v>204.01657456000248</v>
      </c>
    </row>
    <row r="24" spans="5:20" s="188" customFormat="1" ht="12" customHeight="1">
      <c r="E24" s="188" t="s">
        <v>629</v>
      </c>
      <c r="H24" s="190"/>
      <c r="I24" s="190"/>
      <c r="J24" s="206">
        <v>246.44799999999998</v>
      </c>
      <c r="K24" s="219"/>
      <c r="L24" s="206">
        <v>0</v>
      </c>
      <c r="M24" s="219"/>
      <c r="N24" s="206">
        <v>0</v>
      </c>
      <c r="O24" s="219"/>
      <c r="P24" s="206">
        <v>1.2</v>
      </c>
      <c r="Q24" s="219"/>
      <c r="R24" s="206">
        <v>0</v>
      </c>
      <c r="S24" s="219"/>
      <c r="T24" s="206">
        <v>247.648</v>
      </c>
    </row>
    <row r="25" spans="3:20" s="188" customFormat="1" ht="12" customHeight="1">
      <c r="C25" s="188" t="s">
        <v>645</v>
      </c>
      <c r="D25" s="190"/>
      <c r="H25" s="190"/>
      <c r="I25" s="190"/>
      <c r="J25" s="206">
        <v>5069.46263076</v>
      </c>
      <c r="K25" s="219"/>
      <c r="L25" s="206">
        <v>-1419.710860511689</v>
      </c>
      <c r="M25" s="219"/>
      <c r="N25" s="206">
        <v>29.88902218993869</v>
      </c>
      <c r="O25" s="219"/>
      <c r="P25" s="206">
        <v>385.01232800175035</v>
      </c>
      <c r="Q25" s="219"/>
      <c r="R25" s="206">
        <v>5.674597999999835</v>
      </c>
      <c r="S25" s="219"/>
      <c r="T25" s="206">
        <v>4070.32771844</v>
      </c>
    </row>
    <row r="26" spans="4:20" s="188" customFormat="1" ht="12" customHeight="1">
      <c r="D26" s="190" t="s">
        <v>161</v>
      </c>
      <c r="H26" s="190"/>
      <c r="I26" s="190"/>
      <c r="J26" s="206">
        <v>34.221853</v>
      </c>
      <c r="K26" s="219"/>
      <c r="L26" s="206">
        <v>38.85412418</v>
      </c>
      <c r="M26" s="219"/>
      <c r="N26" s="206">
        <v>-0.084927</v>
      </c>
      <c r="O26" s="219"/>
      <c r="P26" s="206">
        <v>0</v>
      </c>
      <c r="Q26" s="219"/>
      <c r="R26" s="206">
        <v>-4.163336342344337E-16</v>
      </c>
      <c r="S26" s="219"/>
      <c r="T26" s="206">
        <v>72.99105018</v>
      </c>
    </row>
    <row r="27" spans="4:20" s="188" customFormat="1" ht="12" customHeight="1">
      <c r="D27" s="190" t="s">
        <v>77</v>
      </c>
      <c r="H27" s="190"/>
      <c r="I27" s="190"/>
      <c r="J27" s="206">
        <v>167.70029</v>
      </c>
      <c r="K27" s="219"/>
      <c r="L27" s="206">
        <v>99.24814599999996</v>
      </c>
      <c r="M27" s="219"/>
      <c r="N27" s="206">
        <v>6.628483</v>
      </c>
      <c r="O27" s="219"/>
      <c r="P27" s="206">
        <v>0</v>
      </c>
      <c r="Q27" s="219"/>
      <c r="R27" s="206">
        <v>-4.6851411639181606E-14</v>
      </c>
      <c r="S27" s="219"/>
      <c r="T27" s="206">
        <v>273.576919</v>
      </c>
    </row>
    <row r="28" spans="4:20" s="188" customFormat="1" ht="12" customHeight="1">
      <c r="D28" s="190"/>
      <c r="E28" s="188" t="s">
        <v>530</v>
      </c>
      <c r="H28" s="190"/>
      <c r="I28" s="190"/>
      <c r="J28" s="206">
        <v>17.359209</v>
      </c>
      <c r="K28" s="219"/>
      <c r="L28" s="206">
        <v>16.849885999999998</v>
      </c>
      <c r="M28" s="219"/>
      <c r="N28" s="206">
        <v>1.953559</v>
      </c>
      <c r="O28" s="219"/>
      <c r="P28" s="206">
        <v>0</v>
      </c>
      <c r="Q28" s="219"/>
      <c r="R28" s="206">
        <v>5.551115123125783E-15</v>
      </c>
      <c r="S28" s="219"/>
      <c r="T28" s="206">
        <v>36.162654</v>
      </c>
    </row>
    <row r="29" spans="4:20" s="188" customFormat="1" ht="12" customHeight="1">
      <c r="D29" s="190"/>
      <c r="E29" s="188" t="s">
        <v>215</v>
      </c>
      <c r="H29" s="190"/>
      <c r="I29" s="190"/>
      <c r="J29" s="206">
        <v>150.341081</v>
      </c>
      <c r="K29" s="219"/>
      <c r="L29" s="206">
        <v>82.39825999999996</v>
      </c>
      <c r="M29" s="219"/>
      <c r="N29" s="206">
        <v>4.674924</v>
      </c>
      <c r="O29" s="219"/>
      <c r="P29" s="206">
        <v>0</v>
      </c>
      <c r="Q29" s="219"/>
      <c r="R29" s="206">
        <v>-5.240252676230739E-14</v>
      </c>
      <c r="S29" s="219"/>
      <c r="T29" s="206">
        <v>237.414265</v>
      </c>
    </row>
    <row r="30" spans="4:20" s="188" customFormat="1" ht="12" customHeight="1">
      <c r="D30" s="190" t="s">
        <v>432</v>
      </c>
      <c r="H30" s="190"/>
      <c r="I30" s="190"/>
      <c r="J30" s="206">
        <v>627.15874576</v>
      </c>
      <c r="K30" s="219"/>
      <c r="L30" s="206">
        <v>-318.92888769168917</v>
      </c>
      <c r="M30" s="219"/>
      <c r="N30" s="206">
        <v>23.34546618993869</v>
      </c>
      <c r="O30" s="219"/>
      <c r="P30" s="206">
        <v>378.09211600175036</v>
      </c>
      <c r="Q30" s="219"/>
      <c r="R30" s="206">
        <v>0</v>
      </c>
      <c r="S30" s="219"/>
      <c r="T30" s="206">
        <v>709.6674402599999</v>
      </c>
    </row>
    <row r="31" spans="4:20" s="188" customFormat="1" ht="12" customHeight="1">
      <c r="D31" s="190" t="s">
        <v>80</v>
      </c>
      <c r="H31" s="190"/>
      <c r="I31" s="190"/>
      <c r="J31" s="206">
        <v>4240.3817420000005</v>
      </c>
      <c r="K31" s="219"/>
      <c r="L31" s="206">
        <v>-1238.8842429999997</v>
      </c>
      <c r="M31" s="219"/>
      <c r="N31" s="206">
        <v>0</v>
      </c>
      <c r="O31" s="219"/>
      <c r="P31" s="206">
        <v>6.920211999999999</v>
      </c>
      <c r="Q31" s="219"/>
      <c r="R31" s="206">
        <v>5.674597999999882</v>
      </c>
      <c r="S31" s="219"/>
      <c r="T31" s="206">
        <v>3014.092309</v>
      </c>
    </row>
    <row r="32" spans="4:20" s="188" customFormat="1" ht="12" customHeight="1">
      <c r="D32" s="190"/>
      <c r="E32" s="188" t="s">
        <v>22</v>
      </c>
      <c r="H32" s="190"/>
      <c r="I32" s="190"/>
      <c r="J32" s="206">
        <v>788.213977</v>
      </c>
      <c r="K32" s="219"/>
      <c r="L32" s="206">
        <v>188.78146500000003</v>
      </c>
      <c r="M32" s="219"/>
      <c r="N32" s="206">
        <v>0</v>
      </c>
      <c r="O32" s="219"/>
      <c r="P32" s="206">
        <v>0</v>
      </c>
      <c r="Q32" s="219"/>
      <c r="R32" s="206">
        <v>5.674595000000011</v>
      </c>
      <c r="S32" s="219"/>
      <c r="T32" s="206">
        <v>982.6700370000001</v>
      </c>
    </row>
    <row r="33" spans="4:20" s="188" customFormat="1" ht="12" customHeight="1">
      <c r="D33" s="190"/>
      <c r="E33" s="188" t="s">
        <v>624</v>
      </c>
      <c r="H33" s="190"/>
      <c r="I33" s="190"/>
      <c r="J33" s="206">
        <v>475.16284807992145</v>
      </c>
      <c r="K33" s="219"/>
      <c r="L33" s="206">
        <v>125.5528551071381</v>
      </c>
      <c r="M33" s="219"/>
      <c r="N33" s="206">
        <v>0</v>
      </c>
      <c r="O33" s="219"/>
      <c r="P33" s="206">
        <v>0</v>
      </c>
      <c r="Q33" s="219"/>
      <c r="R33" s="206">
        <v>82.9945642497907</v>
      </c>
      <c r="S33" s="219"/>
      <c r="T33" s="206">
        <v>683.7102674368502</v>
      </c>
    </row>
    <row r="34" spans="2:20" s="188" customFormat="1" ht="12" customHeight="1">
      <c r="B34" s="190"/>
      <c r="C34" s="190"/>
      <c r="D34" s="190"/>
      <c r="E34" s="188" t="s">
        <v>646</v>
      </c>
      <c r="H34" s="190"/>
      <c r="I34" s="190"/>
      <c r="J34" s="206">
        <v>313.05112892007855</v>
      </c>
      <c r="K34" s="219"/>
      <c r="L34" s="206">
        <v>63.22860989286192</v>
      </c>
      <c r="M34" s="219"/>
      <c r="N34" s="206">
        <v>0</v>
      </c>
      <c r="O34" s="219"/>
      <c r="P34" s="206">
        <v>0</v>
      </c>
      <c r="Q34" s="219"/>
      <c r="R34" s="206">
        <v>-77.31996924979069</v>
      </c>
      <c r="S34" s="219"/>
      <c r="T34" s="206">
        <v>298.95976956314985</v>
      </c>
    </row>
    <row r="35" spans="5:20" s="188" customFormat="1" ht="12" customHeight="1">
      <c r="E35" s="188" t="s">
        <v>74</v>
      </c>
      <c r="H35" s="190"/>
      <c r="I35" s="190"/>
      <c r="J35" s="206">
        <v>3452.167765</v>
      </c>
      <c r="K35" s="219"/>
      <c r="L35" s="206">
        <v>-1427.6657079999998</v>
      </c>
      <c r="M35" s="219"/>
      <c r="N35" s="206">
        <v>0</v>
      </c>
      <c r="O35" s="219"/>
      <c r="P35" s="206">
        <v>6.920211999999999</v>
      </c>
      <c r="Q35" s="219"/>
      <c r="R35" s="206">
        <v>2.999999871633463E-06</v>
      </c>
      <c r="S35" s="219"/>
      <c r="T35" s="206">
        <v>2031.422272</v>
      </c>
    </row>
    <row r="36" spans="3:20" s="188" customFormat="1" ht="12" customHeight="1">
      <c r="C36" s="188" t="s">
        <v>647</v>
      </c>
      <c r="E36" s="190"/>
      <c r="H36" s="190"/>
      <c r="I36" s="190"/>
      <c r="J36" s="206">
        <v>23425.609140611803</v>
      </c>
      <c r="K36" s="219"/>
      <c r="L36" s="206">
        <v>450.82797186968463</v>
      </c>
      <c r="M36" s="219"/>
      <c r="N36" s="206">
        <v>4309.359700089213</v>
      </c>
      <c r="O36" s="219"/>
      <c r="P36" s="206">
        <v>243.5564478013731</v>
      </c>
      <c r="Q36" s="219"/>
      <c r="R36" s="206">
        <v>0.004349388904707041</v>
      </c>
      <c r="S36" s="219"/>
      <c r="T36" s="206">
        <v>28429.35760976098</v>
      </c>
    </row>
    <row r="37" spans="5:20" s="188" customFormat="1" ht="12" customHeight="1">
      <c r="E37" s="190" t="s">
        <v>630</v>
      </c>
      <c r="H37" s="190"/>
      <c r="I37" s="190"/>
      <c r="J37" s="206">
        <v>0</v>
      </c>
      <c r="K37" s="219"/>
      <c r="L37" s="206">
        <v>0</v>
      </c>
      <c r="M37" s="219"/>
      <c r="N37" s="206">
        <v>0</v>
      </c>
      <c r="O37" s="219"/>
      <c r="P37" s="206">
        <v>0</v>
      </c>
      <c r="Q37" s="219"/>
      <c r="R37" s="206">
        <v>0</v>
      </c>
      <c r="S37" s="219"/>
      <c r="T37" s="206">
        <v>0</v>
      </c>
    </row>
    <row r="38" spans="5:20" s="188" customFormat="1" ht="12" customHeight="1">
      <c r="E38" s="190" t="s">
        <v>631</v>
      </c>
      <c r="H38" s="190"/>
      <c r="I38" s="190"/>
      <c r="J38" s="206">
        <v>23332.54362116268</v>
      </c>
      <c r="K38" s="219"/>
      <c r="L38" s="206">
        <v>526.1443612244058</v>
      </c>
      <c r="M38" s="219"/>
      <c r="N38" s="206">
        <v>4310.169700089214</v>
      </c>
      <c r="O38" s="219"/>
      <c r="P38" s="206">
        <v>204.5650640065471</v>
      </c>
      <c r="Q38" s="219"/>
      <c r="R38" s="206">
        <v>0</v>
      </c>
      <c r="S38" s="219"/>
      <c r="T38" s="206">
        <v>28373.422746482847</v>
      </c>
    </row>
    <row r="39" spans="5:20" s="188" customFormat="1" ht="12" customHeight="1">
      <c r="E39" s="190"/>
      <c r="F39" s="188" t="s">
        <v>530</v>
      </c>
      <c r="H39" s="191"/>
      <c r="I39" s="191"/>
      <c r="J39" s="206">
        <v>23002.44998146225</v>
      </c>
      <c r="K39" s="219"/>
      <c r="L39" s="206">
        <v>530.0458295944056</v>
      </c>
      <c r="M39" s="219"/>
      <c r="N39" s="206">
        <v>4300.869700089213</v>
      </c>
      <c r="O39" s="219"/>
      <c r="P39" s="206">
        <v>203.0681070663486</v>
      </c>
      <c r="Q39" s="219"/>
      <c r="R39" s="206">
        <v>0</v>
      </c>
      <c r="S39" s="219"/>
      <c r="T39" s="206">
        <v>28036.433618212217</v>
      </c>
    </row>
    <row r="40" spans="5:20" s="188" customFormat="1" ht="12" customHeight="1">
      <c r="E40" s="190"/>
      <c r="F40" s="188" t="s">
        <v>215</v>
      </c>
      <c r="H40" s="191"/>
      <c r="I40" s="191"/>
      <c r="J40" s="206">
        <v>330.09363970043006</v>
      </c>
      <c r="K40" s="219"/>
      <c r="L40" s="206">
        <v>-3.901468369999833</v>
      </c>
      <c r="M40" s="219"/>
      <c r="N40" s="206">
        <v>9.3</v>
      </c>
      <c r="O40" s="219"/>
      <c r="P40" s="206">
        <v>1.496956940198487</v>
      </c>
      <c r="Q40" s="219"/>
      <c r="R40" s="206">
        <v>0</v>
      </c>
      <c r="S40" s="219"/>
      <c r="T40" s="206">
        <v>336.98912827062867</v>
      </c>
    </row>
    <row r="41" spans="5:20" s="188" customFormat="1" ht="12" customHeight="1">
      <c r="E41" s="190" t="s">
        <v>432</v>
      </c>
      <c r="H41" s="190"/>
      <c r="I41" s="190"/>
      <c r="J41" s="206">
        <v>31.987342079999994</v>
      </c>
      <c r="K41" s="219"/>
      <c r="L41" s="206">
        <v>-38.320015604826025</v>
      </c>
      <c r="M41" s="219"/>
      <c r="N41" s="206">
        <v>-0.8099999999999952</v>
      </c>
      <c r="O41" s="219"/>
      <c r="P41" s="206">
        <v>38.991383794826035</v>
      </c>
      <c r="Q41" s="219"/>
      <c r="R41" s="206">
        <v>0</v>
      </c>
      <c r="S41" s="219"/>
      <c r="T41" s="206">
        <v>31.84871027</v>
      </c>
    </row>
    <row r="42" spans="5:20" s="188" customFormat="1" ht="12" customHeight="1">
      <c r="E42" s="190" t="s">
        <v>632</v>
      </c>
      <c r="H42" s="190"/>
      <c r="I42" s="190"/>
      <c r="J42" s="206">
        <v>61.07817736912353</v>
      </c>
      <c r="K42" s="219"/>
      <c r="L42" s="206">
        <v>-36.9963737498951</v>
      </c>
      <c r="M42" s="219"/>
      <c r="N42" s="206">
        <v>0</v>
      </c>
      <c r="O42" s="219"/>
      <c r="P42" s="206">
        <v>0</v>
      </c>
      <c r="Q42" s="219"/>
      <c r="R42" s="206">
        <v>0.004349388904707041</v>
      </c>
      <c r="S42" s="219"/>
      <c r="T42" s="206">
        <v>24.086153008133138</v>
      </c>
    </row>
    <row r="43" spans="5:20" s="188" customFormat="1" ht="12" customHeight="1">
      <c r="E43" s="190"/>
      <c r="F43" s="188" t="s">
        <v>22</v>
      </c>
      <c r="H43" s="190"/>
      <c r="I43" s="190"/>
      <c r="J43" s="206">
        <v>0</v>
      </c>
      <c r="K43" s="219"/>
      <c r="L43" s="206">
        <v>0</v>
      </c>
      <c r="M43" s="219"/>
      <c r="N43" s="206">
        <v>0</v>
      </c>
      <c r="O43" s="219"/>
      <c r="P43" s="206">
        <v>0</v>
      </c>
      <c r="Q43" s="219"/>
      <c r="R43" s="206">
        <v>0</v>
      </c>
      <c r="S43" s="219"/>
      <c r="T43" s="206">
        <v>0</v>
      </c>
    </row>
    <row r="44" spans="5:20" s="188" customFormat="1" ht="12" customHeight="1">
      <c r="E44" s="190"/>
      <c r="F44" s="188" t="s">
        <v>624</v>
      </c>
      <c r="H44" s="190"/>
      <c r="I44" s="190"/>
      <c r="J44" s="206">
        <v>0</v>
      </c>
      <c r="K44" s="219"/>
      <c r="L44" s="206">
        <v>0</v>
      </c>
      <c r="M44" s="219"/>
      <c r="N44" s="206">
        <v>0</v>
      </c>
      <c r="O44" s="219"/>
      <c r="P44" s="206">
        <v>0</v>
      </c>
      <c r="Q44" s="219"/>
      <c r="R44" s="206">
        <v>0</v>
      </c>
      <c r="S44" s="219"/>
      <c r="T44" s="206">
        <v>0</v>
      </c>
    </row>
    <row r="45" spans="6:20" s="188" customFormat="1" ht="12" customHeight="1">
      <c r="F45" s="188" t="s">
        <v>646</v>
      </c>
      <c r="H45" s="190"/>
      <c r="I45" s="190"/>
      <c r="J45" s="206">
        <v>0</v>
      </c>
      <c r="K45" s="219"/>
      <c r="L45" s="206">
        <v>0</v>
      </c>
      <c r="M45" s="219"/>
      <c r="N45" s="206">
        <v>0</v>
      </c>
      <c r="O45" s="219"/>
      <c r="P45" s="206">
        <v>0</v>
      </c>
      <c r="Q45" s="219"/>
      <c r="R45" s="206">
        <v>0</v>
      </c>
      <c r="S45" s="219"/>
      <c r="T45" s="206">
        <v>0</v>
      </c>
    </row>
    <row r="46" spans="5:20" s="188" customFormat="1" ht="12" customHeight="1">
      <c r="E46" s="190"/>
      <c r="F46" s="188" t="s">
        <v>74</v>
      </c>
      <c r="H46" s="190"/>
      <c r="I46" s="190"/>
      <c r="J46" s="206">
        <v>61.07817736912353</v>
      </c>
      <c r="K46" s="219"/>
      <c r="L46" s="206">
        <v>-36.9963737498951</v>
      </c>
      <c r="M46" s="219"/>
      <c r="N46" s="206">
        <v>0</v>
      </c>
      <c r="O46" s="219"/>
      <c r="P46" s="206">
        <v>0</v>
      </c>
      <c r="Q46" s="219"/>
      <c r="R46" s="206">
        <v>0.004349388904707041</v>
      </c>
      <c r="S46" s="219"/>
      <c r="T46" s="206">
        <v>24.086153008133138</v>
      </c>
    </row>
    <row r="47" spans="3:20" s="188" customFormat="1" ht="12" customHeight="1">
      <c r="C47" s="188" t="s">
        <v>648</v>
      </c>
      <c r="E47" s="190"/>
      <c r="H47" s="190"/>
      <c r="I47" s="190"/>
      <c r="J47" s="206">
        <v>3565.0601070040752</v>
      </c>
      <c r="K47" s="219"/>
      <c r="L47" s="206">
        <v>778.1290999926446</v>
      </c>
      <c r="M47" s="219"/>
      <c r="N47" s="206">
        <v>366.6803718797504</v>
      </c>
      <c r="O47" s="219"/>
      <c r="P47" s="206">
        <v>40.74239765586759</v>
      </c>
      <c r="Q47" s="219"/>
      <c r="R47" s="206">
        <v>-2.907326262531342</v>
      </c>
      <c r="S47" s="219"/>
      <c r="T47" s="206">
        <v>4747.704650269807</v>
      </c>
    </row>
    <row r="48" spans="5:20" s="188" customFormat="1" ht="12" customHeight="1">
      <c r="E48" s="190" t="s">
        <v>630</v>
      </c>
      <c r="H48" s="190"/>
      <c r="I48" s="190"/>
      <c r="J48" s="206">
        <v>0</v>
      </c>
      <c r="K48" s="219"/>
      <c r="L48" s="206">
        <v>0</v>
      </c>
      <c r="M48" s="219"/>
      <c r="N48" s="206">
        <v>0</v>
      </c>
      <c r="O48" s="219"/>
      <c r="P48" s="206">
        <v>0</v>
      </c>
      <c r="Q48" s="219"/>
      <c r="R48" s="206">
        <v>0</v>
      </c>
      <c r="S48" s="219"/>
      <c r="T48" s="206">
        <v>0</v>
      </c>
    </row>
    <row r="49" spans="5:20" s="188" customFormat="1" ht="12" customHeight="1">
      <c r="E49" s="190" t="s">
        <v>631</v>
      </c>
      <c r="H49" s="190"/>
      <c r="I49" s="190"/>
      <c r="J49" s="206">
        <v>3458.5878116440754</v>
      </c>
      <c r="K49" s="219"/>
      <c r="L49" s="206">
        <v>766.0011282785123</v>
      </c>
      <c r="M49" s="219"/>
      <c r="N49" s="206">
        <v>365.6103718797504</v>
      </c>
      <c r="O49" s="219"/>
      <c r="P49" s="206">
        <v>0</v>
      </c>
      <c r="Q49" s="219"/>
      <c r="R49" s="206">
        <v>-2.907326262531342</v>
      </c>
      <c r="S49" s="219"/>
      <c r="T49" s="206">
        <v>4587.291985539807</v>
      </c>
    </row>
    <row r="50" spans="5:20" s="188" customFormat="1" ht="12" customHeight="1">
      <c r="E50" s="190"/>
      <c r="F50" s="188" t="s">
        <v>530</v>
      </c>
      <c r="H50" s="190"/>
      <c r="I50" s="190"/>
      <c r="J50" s="206">
        <v>1921.3533529578822</v>
      </c>
      <c r="K50" s="219"/>
      <c r="L50" s="206">
        <v>460.14886995288464</v>
      </c>
      <c r="M50" s="219"/>
      <c r="N50" s="206">
        <v>258.0028865410055</v>
      </c>
      <c r="O50" s="219"/>
      <c r="P50" s="206">
        <v>0</v>
      </c>
      <c r="Q50" s="219"/>
      <c r="R50" s="206">
        <v>-2.907326262531342</v>
      </c>
      <c r="S50" s="219"/>
      <c r="T50" s="206">
        <v>2636.597783189241</v>
      </c>
    </row>
    <row r="51" spans="5:20" s="188" customFormat="1" ht="12" customHeight="1">
      <c r="E51" s="190"/>
      <c r="F51" s="188" t="s">
        <v>215</v>
      </c>
      <c r="H51" s="190"/>
      <c r="I51" s="190"/>
      <c r="J51" s="206">
        <v>1537.234458686193</v>
      </c>
      <c r="K51" s="219"/>
      <c r="L51" s="206">
        <v>305.85225832562764</v>
      </c>
      <c r="M51" s="219"/>
      <c r="N51" s="206">
        <v>107.60748533874488</v>
      </c>
      <c r="O51" s="219"/>
      <c r="P51" s="206">
        <v>0</v>
      </c>
      <c r="Q51" s="219"/>
      <c r="R51" s="206">
        <v>0</v>
      </c>
      <c r="S51" s="219"/>
      <c r="T51" s="206">
        <v>1950.6942023505655</v>
      </c>
    </row>
    <row r="52" spans="5:20" s="188" customFormat="1" ht="12" customHeight="1">
      <c r="E52" s="190" t="s">
        <v>432</v>
      </c>
      <c r="H52" s="191"/>
      <c r="I52" s="191"/>
      <c r="J52" s="206">
        <v>13.57828036</v>
      </c>
      <c r="K52" s="219"/>
      <c r="L52" s="206">
        <v>-0.39698228586758727</v>
      </c>
      <c r="M52" s="219"/>
      <c r="N52" s="206">
        <v>1.07</v>
      </c>
      <c r="O52" s="219"/>
      <c r="P52" s="206">
        <v>2.482553655867587</v>
      </c>
      <c r="Q52" s="219"/>
      <c r="R52" s="206">
        <v>0</v>
      </c>
      <c r="S52" s="219"/>
      <c r="T52" s="206">
        <v>16.73385173</v>
      </c>
    </row>
    <row r="53" spans="5:20" s="188" customFormat="1" ht="12" customHeight="1">
      <c r="E53" s="190" t="s">
        <v>632</v>
      </c>
      <c r="H53" s="191"/>
      <c r="I53" s="191"/>
      <c r="J53" s="206">
        <v>92.894015</v>
      </c>
      <c r="K53" s="219"/>
      <c r="L53" s="206">
        <v>12.524953999999912</v>
      </c>
      <c r="M53" s="219"/>
      <c r="N53" s="206">
        <v>0</v>
      </c>
      <c r="O53" s="219"/>
      <c r="P53" s="206">
        <v>38.259844</v>
      </c>
      <c r="Q53" s="219"/>
      <c r="R53" s="206">
        <v>0</v>
      </c>
      <c r="S53" s="219"/>
      <c r="T53" s="206">
        <v>143.678813</v>
      </c>
    </row>
    <row r="54" spans="5:20" s="188" customFormat="1" ht="12" customHeight="1">
      <c r="E54" s="190"/>
      <c r="F54" s="188" t="s">
        <v>22</v>
      </c>
      <c r="H54" s="190"/>
      <c r="I54" s="190"/>
      <c r="J54" s="206">
        <v>0</v>
      </c>
      <c r="K54" s="219"/>
      <c r="L54" s="206">
        <v>0</v>
      </c>
      <c r="M54" s="219"/>
      <c r="N54" s="206">
        <v>0</v>
      </c>
      <c r="O54" s="219"/>
      <c r="P54" s="206">
        <v>0</v>
      </c>
      <c r="Q54" s="219"/>
      <c r="R54" s="206">
        <v>0</v>
      </c>
      <c r="S54" s="219"/>
      <c r="T54" s="206">
        <v>0</v>
      </c>
    </row>
    <row r="55" spans="5:20" s="188" customFormat="1" ht="12" customHeight="1">
      <c r="E55" s="190"/>
      <c r="F55" s="188" t="s">
        <v>624</v>
      </c>
      <c r="H55" s="190"/>
      <c r="I55" s="190"/>
      <c r="J55" s="206">
        <v>0</v>
      </c>
      <c r="K55" s="219"/>
      <c r="L55" s="206">
        <v>0</v>
      </c>
      <c r="M55" s="219"/>
      <c r="N55" s="206">
        <v>0</v>
      </c>
      <c r="O55" s="219"/>
      <c r="P55" s="206">
        <v>0</v>
      </c>
      <c r="Q55" s="219"/>
      <c r="R55" s="206">
        <v>0</v>
      </c>
      <c r="S55" s="219"/>
      <c r="T55" s="206">
        <v>0</v>
      </c>
    </row>
    <row r="56" spans="6:20" s="188" customFormat="1" ht="12" customHeight="1">
      <c r="F56" s="188" t="s">
        <v>646</v>
      </c>
      <c r="H56" s="190"/>
      <c r="I56" s="190"/>
      <c r="J56" s="206">
        <v>0</v>
      </c>
      <c r="K56" s="219"/>
      <c r="L56" s="206">
        <v>0</v>
      </c>
      <c r="M56" s="219"/>
      <c r="N56" s="206">
        <v>0</v>
      </c>
      <c r="O56" s="219"/>
      <c r="P56" s="206">
        <v>0</v>
      </c>
      <c r="Q56" s="219"/>
      <c r="R56" s="206">
        <v>0</v>
      </c>
      <c r="S56" s="219"/>
      <c r="T56" s="206">
        <v>0</v>
      </c>
    </row>
    <row r="57" spans="5:20" s="188" customFormat="1" ht="12" customHeight="1">
      <c r="E57" s="190"/>
      <c r="F57" s="188" t="s">
        <v>74</v>
      </c>
      <c r="H57" s="190"/>
      <c r="I57" s="190"/>
      <c r="J57" s="206">
        <v>92.894015</v>
      </c>
      <c r="K57" s="219"/>
      <c r="L57" s="206">
        <v>12.524953999999912</v>
      </c>
      <c r="M57" s="219"/>
      <c r="N57" s="206">
        <v>0</v>
      </c>
      <c r="O57" s="219"/>
      <c r="P57" s="206">
        <v>38.259844</v>
      </c>
      <c r="Q57" s="219"/>
      <c r="R57" s="206">
        <v>0</v>
      </c>
      <c r="S57" s="219"/>
      <c r="T57" s="206">
        <v>143.678813</v>
      </c>
    </row>
    <row r="58" spans="2:20" s="188" customFormat="1" ht="12" customHeight="1">
      <c r="B58" s="375" t="s">
        <v>764</v>
      </c>
      <c r="C58" s="375"/>
      <c r="D58" s="375"/>
      <c r="E58" s="376"/>
      <c r="F58" s="375"/>
      <c r="G58" s="375"/>
      <c r="H58" s="376"/>
      <c r="I58" s="376"/>
      <c r="J58" s="372">
        <v>51615.726186522894</v>
      </c>
      <c r="K58" s="233"/>
      <c r="L58" s="372">
        <v>1411.2270099981838</v>
      </c>
      <c r="M58" s="233"/>
      <c r="N58" s="372">
        <v>2450.6398949555137</v>
      </c>
      <c r="O58" s="233"/>
      <c r="P58" s="372">
        <v>501.58480888400175</v>
      </c>
      <c r="Q58" s="233"/>
      <c r="R58" s="372">
        <v>182.49914276</v>
      </c>
      <c r="S58" s="233"/>
      <c r="T58" s="372">
        <v>56161.677043120595</v>
      </c>
    </row>
    <row r="59" spans="5:20" s="188" customFormat="1" ht="12" customHeight="1">
      <c r="E59" s="190" t="s">
        <v>161</v>
      </c>
      <c r="H59" s="190"/>
      <c r="I59" s="190"/>
      <c r="J59" s="206">
        <v>24007.357517542354</v>
      </c>
      <c r="K59" s="219"/>
      <c r="L59" s="206">
        <v>1017.5962869418682</v>
      </c>
      <c r="M59" s="219"/>
      <c r="N59" s="206">
        <v>480.2555476024809</v>
      </c>
      <c r="O59" s="219"/>
      <c r="P59" s="206">
        <v>446.7005748442325</v>
      </c>
      <c r="Q59" s="219"/>
      <c r="R59" s="206">
        <v>0</v>
      </c>
      <c r="S59" s="219"/>
      <c r="T59" s="206">
        <v>25951.909926930934</v>
      </c>
    </row>
    <row r="60" spans="5:20" s="188" customFormat="1" ht="12" customHeight="1">
      <c r="E60" s="190"/>
      <c r="F60" s="188" t="s">
        <v>625</v>
      </c>
      <c r="H60" s="190"/>
      <c r="I60" s="190"/>
      <c r="J60" s="206">
        <v>20971.85797390754</v>
      </c>
      <c r="K60" s="219"/>
      <c r="L60" s="206">
        <v>1178.2795087318682</v>
      </c>
      <c r="M60" s="219"/>
      <c r="N60" s="206">
        <v>480.2555476024809</v>
      </c>
      <c r="O60" s="219"/>
      <c r="P60" s="206">
        <v>446.7005748442325</v>
      </c>
      <c r="Q60" s="219"/>
      <c r="R60" s="206">
        <v>0</v>
      </c>
      <c r="S60" s="219"/>
      <c r="T60" s="206">
        <v>23077.09360508612</v>
      </c>
    </row>
    <row r="61" spans="5:20" s="188" customFormat="1" ht="12" customHeight="1">
      <c r="E61" s="190"/>
      <c r="F61" s="188" t="s">
        <v>17</v>
      </c>
      <c r="H61" s="190"/>
      <c r="I61" s="190"/>
      <c r="J61" s="206">
        <v>3035.4995436348136</v>
      </c>
      <c r="K61" s="219"/>
      <c r="L61" s="206">
        <v>-160.68322178999995</v>
      </c>
      <c r="M61" s="219"/>
      <c r="N61" s="206">
        <v>0</v>
      </c>
      <c r="O61" s="219"/>
      <c r="P61" s="206">
        <v>0</v>
      </c>
      <c r="Q61" s="219"/>
      <c r="R61" s="206">
        <v>0</v>
      </c>
      <c r="S61" s="219"/>
      <c r="T61" s="206">
        <v>2874.8163218448135</v>
      </c>
    </row>
    <row r="62" spans="5:20" s="188" customFormat="1" ht="12" customHeight="1">
      <c r="E62" s="190" t="s">
        <v>77</v>
      </c>
      <c r="H62" s="190"/>
      <c r="I62" s="190"/>
      <c r="J62" s="206">
        <v>12717.802739844949</v>
      </c>
      <c r="K62" s="219"/>
      <c r="L62" s="206">
        <v>146.024060528792</v>
      </c>
      <c r="M62" s="219"/>
      <c r="N62" s="206">
        <v>1954.4955175751786</v>
      </c>
      <c r="O62" s="219"/>
      <c r="P62" s="206">
        <v>102.4795211332024</v>
      </c>
      <c r="Q62" s="219"/>
      <c r="R62" s="206">
        <v>0</v>
      </c>
      <c r="S62" s="219"/>
      <c r="T62" s="206">
        <v>14920.801839082123</v>
      </c>
    </row>
    <row r="63" spans="5:20" s="188" customFormat="1" ht="12" customHeight="1">
      <c r="E63" s="190"/>
      <c r="F63" s="188" t="s">
        <v>530</v>
      </c>
      <c r="H63" s="191"/>
      <c r="I63" s="191"/>
      <c r="J63" s="206">
        <v>10547.883013427214</v>
      </c>
      <c r="K63" s="219"/>
      <c r="L63" s="206">
        <v>-208.98213910120785</v>
      </c>
      <c r="M63" s="219"/>
      <c r="N63" s="206">
        <v>1881.6799591273327</v>
      </c>
      <c r="O63" s="219"/>
      <c r="P63" s="206">
        <v>90.98232769406884</v>
      </c>
      <c r="Q63" s="219"/>
      <c r="R63" s="206">
        <v>0</v>
      </c>
      <c r="S63" s="219"/>
      <c r="T63" s="206">
        <v>12311.563161147407</v>
      </c>
    </row>
    <row r="64" spans="5:20" s="188" customFormat="1" ht="12" customHeight="1">
      <c r="E64" s="190"/>
      <c r="F64" s="188" t="s">
        <v>215</v>
      </c>
      <c r="H64" s="191"/>
      <c r="I64" s="191"/>
      <c r="J64" s="206">
        <v>2169.9197264177355</v>
      </c>
      <c r="K64" s="219"/>
      <c r="L64" s="206">
        <v>355.00619962999986</v>
      </c>
      <c r="M64" s="219"/>
      <c r="N64" s="206">
        <v>72.81555844784587</v>
      </c>
      <c r="O64" s="219"/>
      <c r="P64" s="206">
        <v>11.497193439133557</v>
      </c>
      <c r="Q64" s="219"/>
      <c r="R64" s="206">
        <v>0</v>
      </c>
      <c r="S64" s="219"/>
      <c r="T64" s="206">
        <v>2609.2386779347153</v>
      </c>
    </row>
    <row r="65" spans="5:20" s="188" customFormat="1" ht="12" customHeight="1">
      <c r="E65" s="190" t="s">
        <v>432</v>
      </c>
      <c r="H65" s="190"/>
      <c r="I65" s="190"/>
      <c r="J65" s="206">
        <v>90.06946613999997</v>
      </c>
      <c r="K65" s="219"/>
      <c r="L65" s="206">
        <v>-233.11777734442185</v>
      </c>
      <c r="M65" s="219"/>
      <c r="N65" s="206">
        <v>15.888829777854387</v>
      </c>
      <c r="O65" s="219"/>
      <c r="P65" s="206">
        <v>13.41486890656746</v>
      </c>
      <c r="Q65" s="219"/>
      <c r="R65" s="206">
        <v>182.49914276</v>
      </c>
      <c r="S65" s="219"/>
      <c r="T65" s="206">
        <v>68.75453024</v>
      </c>
    </row>
    <row r="66" spans="5:20" s="188" customFormat="1" ht="12" customHeight="1">
      <c r="E66" s="190" t="s">
        <v>80</v>
      </c>
      <c r="H66" s="190"/>
      <c r="I66" s="190"/>
      <c r="J66" s="206">
        <v>14800.49646299559</v>
      </c>
      <c r="K66" s="219"/>
      <c r="L66" s="206">
        <v>480.7244398719454</v>
      </c>
      <c r="M66" s="219"/>
      <c r="N66" s="206">
        <v>0</v>
      </c>
      <c r="O66" s="219"/>
      <c r="P66" s="206">
        <v>-61.01015600000062</v>
      </c>
      <c r="Q66" s="219"/>
      <c r="R66" s="206">
        <v>0</v>
      </c>
      <c r="S66" s="219"/>
      <c r="T66" s="206">
        <v>15220.210746867535</v>
      </c>
    </row>
    <row r="67" spans="5:20" s="188" customFormat="1" ht="12" customHeight="1">
      <c r="E67" s="190"/>
      <c r="F67" s="188" t="s">
        <v>21</v>
      </c>
      <c r="H67" s="190"/>
      <c r="I67" s="190"/>
      <c r="J67" s="206">
        <v>8764.016511674079</v>
      </c>
      <c r="K67" s="219"/>
      <c r="L67" s="206">
        <v>-721.8912399979338</v>
      </c>
      <c r="M67" s="219"/>
      <c r="N67" s="206">
        <v>0</v>
      </c>
      <c r="O67" s="219"/>
      <c r="P67" s="206">
        <v>0</v>
      </c>
      <c r="Q67" s="219"/>
      <c r="R67" s="206">
        <v>0</v>
      </c>
      <c r="S67" s="219"/>
      <c r="T67" s="206">
        <v>8042.125271676145</v>
      </c>
    </row>
    <row r="68" spans="5:20" s="188" customFormat="1" ht="12" customHeight="1">
      <c r="E68" s="190"/>
      <c r="F68" s="188" t="s">
        <v>22</v>
      </c>
      <c r="H68" s="190"/>
      <c r="I68" s="190"/>
      <c r="J68" s="206">
        <v>17.345025</v>
      </c>
      <c r="K68" s="219"/>
      <c r="L68" s="206">
        <v>3.9438720000000003</v>
      </c>
      <c r="M68" s="219"/>
      <c r="N68" s="206">
        <v>0</v>
      </c>
      <c r="O68" s="219"/>
      <c r="P68" s="206">
        <v>0</v>
      </c>
      <c r="Q68" s="219"/>
      <c r="R68" s="206">
        <v>0</v>
      </c>
      <c r="S68" s="219"/>
      <c r="T68" s="206">
        <v>21.288897</v>
      </c>
    </row>
    <row r="69" spans="5:20" s="188" customFormat="1" ht="12" customHeight="1">
      <c r="E69" s="190"/>
      <c r="F69" s="188" t="s">
        <v>624</v>
      </c>
      <c r="H69" s="190"/>
      <c r="I69" s="190"/>
      <c r="J69" s="206">
        <v>17.345025</v>
      </c>
      <c r="K69" s="219"/>
      <c r="L69" s="206">
        <v>3.9438720000000003</v>
      </c>
      <c r="M69" s="219"/>
      <c r="N69" s="206">
        <v>0</v>
      </c>
      <c r="O69" s="219"/>
      <c r="P69" s="206">
        <v>0</v>
      </c>
      <c r="Q69" s="219"/>
      <c r="R69" s="206">
        <v>0</v>
      </c>
      <c r="S69" s="219"/>
      <c r="T69" s="206">
        <v>21.288897</v>
      </c>
    </row>
    <row r="70" spans="5:20" s="188" customFormat="1" ht="12" customHeight="1">
      <c r="E70" s="190"/>
      <c r="F70" s="188" t="s">
        <v>646</v>
      </c>
      <c r="H70" s="190"/>
      <c r="I70" s="190"/>
      <c r="J70" s="206">
        <v>0</v>
      </c>
      <c r="K70" s="219"/>
      <c r="L70" s="206">
        <v>0</v>
      </c>
      <c r="M70" s="219"/>
      <c r="N70" s="206">
        <v>0</v>
      </c>
      <c r="O70" s="219"/>
      <c r="P70" s="206">
        <v>0</v>
      </c>
      <c r="Q70" s="219"/>
      <c r="R70" s="206">
        <v>0</v>
      </c>
      <c r="S70" s="219"/>
      <c r="T70" s="206">
        <v>0</v>
      </c>
    </row>
    <row r="71" spans="2:20" s="188" customFormat="1" ht="12" customHeight="1">
      <c r="B71" s="192"/>
      <c r="C71" s="192"/>
      <c r="D71" s="192"/>
      <c r="E71" s="192"/>
      <c r="F71" s="192" t="s">
        <v>74</v>
      </c>
      <c r="H71" s="190"/>
      <c r="I71" s="190"/>
      <c r="J71" s="206">
        <v>6019.134926321511</v>
      </c>
      <c r="K71" s="219"/>
      <c r="L71" s="206">
        <v>1198.671807869879</v>
      </c>
      <c r="M71" s="219"/>
      <c r="N71" s="206">
        <v>0</v>
      </c>
      <c r="O71" s="219"/>
      <c r="P71" s="206">
        <v>-61.01015600000062</v>
      </c>
      <c r="Q71" s="219"/>
      <c r="R71" s="206">
        <v>0</v>
      </c>
      <c r="S71" s="219"/>
      <c r="T71" s="206">
        <v>7156.796578191389</v>
      </c>
    </row>
    <row r="72" spans="6:20" s="188" customFormat="1" ht="12" customHeight="1">
      <c r="F72" s="188" t="s">
        <v>24</v>
      </c>
      <c r="H72" s="190"/>
      <c r="I72" s="190"/>
      <c r="J72" s="206">
        <v>0</v>
      </c>
      <c r="K72" s="219"/>
      <c r="L72" s="206">
        <v>0</v>
      </c>
      <c r="M72" s="219"/>
      <c r="N72" s="206">
        <v>0</v>
      </c>
      <c r="O72" s="219"/>
      <c r="P72" s="206">
        <v>0</v>
      </c>
      <c r="Q72" s="219"/>
      <c r="R72" s="206">
        <v>0</v>
      </c>
      <c r="S72" s="219"/>
      <c r="T72" s="206">
        <v>0</v>
      </c>
    </row>
    <row r="73" spans="10:20" s="195" customFormat="1" ht="12" customHeight="1">
      <c r="J73" s="206"/>
      <c r="K73" s="219"/>
      <c r="L73" s="206"/>
      <c r="M73" s="219"/>
      <c r="N73" s="206"/>
      <c r="O73" s="219"/>
      <c r="P73" s="206"/>
      <c r="Q73" s="219"/>
      <c r="R73" s="206"/>
      <c r="S73" s="219"/>
      <c r="T73" s="206"/>
    </row>
    <row r="74" spans="2:20" s="188" customFormat="1" ht="12" customHeight="1">
      <c r="B74" s="188" t="s">
        <v>623</v>
      </c>
      <c r="H74" s="190"/>
      <c r="I74" s="190"/>
      <c r="J74" s="206">
        <v>129233.46172731575</v>
      </c>
      <c r="K74" s="219"/>
      <c r="L74" s="206">
        <v>3090.012975143137</v>
      </c>
      <c r="M74" s="219"/>
      <c r="N74" s="206">
        <v>2324.769590010991</v>
      </c>
      <c r="O74" s="219"/>
      <c r="P74" s="206">
        <v>1936.052795921264</v>
      </c>
      <c r="Q74" s="219"/>
      <c r="R74" s="206">
        <v>100.5207339552021</v>
      </c>
      <c r="S74" s="219"/>
      <c r="T74" s="206">
        <v>136684.8402402506</v>
      </c>
    </row>
    <row r="75" spans="8:20" s="188" customFormat="1" ht="12" customHeight="1">
      <c r="H75" s="190"/>
      <c r="I75" s="190"/>
      <c r="J75" s="206"/>
      <c r="K75" s="219"/>
      <c r="L75" s="206"/>
      <c r="M75" s="219"/>
      <c r="N75" s="206"/>
      <c r="O75" s="219"/>
      <c r="P75" s="206"/>
      <c r="Q75" s="219"/>
      <c r="R75" s="206"/>
      <c r="S75" s="219"/>
      <c r="T75" s="206"/>
    </row>
    <row r="76" spans="2:20" s="188" customFormat="1" ht="12" customHeight="1">
      <c r="B76" s="375" t="s">
        <v>762</v>
      </c>
      <c r="C76" s="375"/>
      <c r="D76" s="376"/>
      <c r="E76" s="376"/>
      <c r="F76" s="375"/>
      <c r="G76" s="375"/>
      <c r="H76" s="376"/>
      <c r="I76" s="376"/>
      <c r="J76" s="372">
        <v>4282.774686435324</v>
      </c>
      <c r="K76" s="233"/>
      <c r="L76" s="372">
        <v>-119.31049390095596</v>
      </c>
      <c r="M76" s="233"/>
      <c r="N76" s="372">
        <v>-2.9890390630006003</v>
      </c>
      <c r="O76" s="233"/>
      <c r="P76" s="372">
        <v>3.6</v>
      </c>
      <c r="Q76" s="233"/>
      <c r="R76" s="372">
        <v>41.41114667060184</v>
      </c>
      <c r="S76" s="233"/>
      <c r="T76" s="372">
        <v>4205.486300141969</v>
      </c>
    </row>
    <row r="77" spans="4:20" s="188" customFormat="1" ht="12" customHeight="1">
      <c r="D77" s="190"/>
      <c r="E77" s="190" t="s">
        <v>77</v>
      </c>
      <c r="H77" s="190"/>
      <c r="I77" s="190"/>
      <c r="J77" s="206">
        <v>3194.498976222</v>
      </c>
      <c r="K77" s="219"/>
      <c r="L77" s="206">
        <v>-113.41688</v>
      </c>
      <c r="M77" s="219"/>
      <c r="N77" s="206">
        <v>-2.9890390630006003</v>
      </c>
      <c r="O77" s="219"/>
      <c r="P77" s="206">
        <v>0</v>
      </c>
      <c r="Q77" s="219"/>
      <c r="R77" s="206">
        <v>0.001023778000327269</v>
      </c>
      <c r="S77" s="219"/>
      <c r="T77" s="206">
        <v>3078.0940809369995</v>
      </c>
    </row>
    <row r="78" spans="4:20" s="188" customFormat="1" ht="12" customHeight="1">
      <c r="D78" s="190"/>
      <c r="E78" s="190"/>
      <c r="F78" s="188" t="s">
        <v>215</v>
      </c>
      <c r="H78" s="190"/>
      <c r="I78" s="190"/>
      <c r="J78" s="206">
        <v>3194.498976222</v>
      </c>
      <c r="K78" s="219"/>
      <c r="L78" s="206">
        <v>-113.41688</v>
      </c>
      <c r="M78" s="219"/>
      <c r="N78" s="206">
        <v>-2.9890390630006003</v>
      </c>
      <c r="O78" s="219"/>
      <c r="P78" s="206">
        <v>0</v>
      </c>
      <c r="Q78" s="219"/>
      <c r="R78" s="206">
        <v>0.001023778000327269</v>
      </c>
      <c r="S78" s="219"/>
      <c r="T78" s="206">
        <v>3078.0940809369995</v>
      </c>
    </row>
    <row r="79" spans="5:20" s="188" customFormat="1" ht="12" customHeight="1">
      <c r="E79" s="190" t="s">
        <v>432</v>
      </c>
      <c r="H79" s="190"/>
      <c r="I79" s="190"/>
      <c r="J79" s="206">
        <v>0</v>
      </c>
      <c r="K79" s="219"/>
      <c r="L79" s="206">
        <v>0</v>
      </c>
      <c r="M79" s="219"/>
      <c r="N79" s="206">
        <v>0</v>
      </c>
      <c r="O79" s="219"/>
      <c r="P79" s="206">
        <v>0</v>
      </c>
      <c r="Q79" s="219"/>
      <c r="R79" s="206">
        <v>0</v>
      </c>
      <c r="S79" s="219"/>
      <c r="T79" s="206">
        <v>0</v>
      </c>
    </row>
    <row r="80" spans="5:20" s="188" customFormat="1" ht="12" customHeight="1">
      <c r="E80" s="190" t="s">
        <v>80</v>
      </c>
      <c r="H80" s="190"/>
      <c r="I80" s="190"/>
      <c r="J80" s="206">
        <v>1088.2757102133244</v>
      </c>
      <c r="K80" s="219"/>
      <c r="L80" s="206">
        <v>-5.893613900955955</v>
      </c>
      <c r="M80" s="219"/>
      <c r="N80" s="206">
        <v>0</v>
      </c>
      <c r="O80" s="219"/>
      <c r="P80" s="206">
        <v>3.6</v>
      </c>
      <c r="Q80" s="219"/>
      <c r="R80" s="206">
        <v>41.410122892601514</v>
      </c>
      <c r="S80" s="219"/>
      <c r="T80" s="206">
        <v>1127.39221920497</v>
      </c>
    </row>
    <row r="81" spans="5:20" s="188" customFormat="1" ht="12" customHeight="1">
      <c r="E81" s="190"/>
      <c r="F81" s="188" t="s">
        <v>21</v>
      </c>
      <c r="H81" s="191"/>
      <c r="I81" s="191"/>
      <c r="J81" s="206">
        <v>0</v>
      </c>
      <c r="K81" s="219"/>
      <c r="L81" s="206">
        <v>-41.43679221666787</v>
      </c>
      <c r="M81" s="219"/>
      <c r="N81" s="206">
        <v>0</v>
      </c>
      <c r="O81" s="219"/>
      <c r="P81" s="206">
        <v>0</v>
      </c>
      <c r="Q81" s="219"/>
      <c r="R81" s="206">
        <v>41.43679221666787</v>
      </c>
      <c r="S81" s="219"/>
      <c r="T81" s="206">
        <v>0</v>
      </c>
    </row>
    <row r="82" spans="5:20" s="188" customFormat="1" ht="12" customHeight="1">
      <c r="E82" s="190"/>
      <c r="F82" s="188" t="s">
        <v>624</v>
      </c>
      <c r="H82" s="191"/>
      <c r="I82" s="191"/>
      <c r="J82" s="206">
        <v>0</v>
      </c>
      <c r="K82" s="219"/>
      <c r="L82" s="206">
        <v>0</v>
      </c>
      <c r="M82" s="219"/>
      <c r="N82" s="206">
        <v>0</v>
      </c>
      <c r="O82" s="219"/>
      <c r="P82" s="206">
        <v>0</v>
      </c>
      <c r="Q82" s="219"/>
      <c r="R82" s="206">
        <v>0</v>
      </c>
      <c r="S82" s="219"/>
      <c r="T82" s="206">
        <v>0</v>
      </c>
    </row>
    <row r="83" spans="5:20" s="188" customFormat="1" ht="12" customHeight="1">
      <c r="E83" s="190"/>
      <c r="F83" s="188" t="s">
        <v>646</v>
      </c>
      <c r="H83" s="190"/>
      <c r="I83" s="190"/>
      <c r="J83" s="206">
        <v>0</v>
      </c>
      <c r="K83" s="219"/>
      <c r="L83" s="206">
        <v>-41.43679221666787</v>
      </c>
      <c r="M83" s="219"/>
      <c r="N83" s="206">
        <v>0</v>
      </c>
      <c r="O83" s="219"/>
      <c r="P83" s="206">
        <v>0</v>
      </c>
      <c r="Q83" s="219"/>
      <c r="R83" s="206">
        <v>41.43679221666787</v>
      </c>
      <c r="S83" s="219"/>
      <c r="T83" s="206">
        <v>0</v>
      </c>
    </row>
    <row r="84" spans="5:20" s="188" customFormat="1" ht="12" customHeight="1">
      <c r="E84" s="190"/>
      <c r="F84" s="188" t="s">
        <v>22</v>
      </c>
      <c r="H84" s="190"/>
      <c r="I84" s="190"/>
      <c r="J84" s="206">
        <v>1088.2757102133244</v>
      </c>
      <c r="K84" s="219"/>
      <c r="L84" s="206">
        <v>35.54317831571191</v>
      </c>
      <c r="M84" s="219"/>
      <c r="N84" s="206">
        <v>0</v>
      </c>
      <c r="O84" s="219"/>
      <c r="P84" s="206">
        <v>3.6</v>
      </c>
      <c r="Q84" s="219"/>
      <c r="R84" s="206">
        <v>-0.026669324066352917</v>
      </c>
      <c r="S84" s="219"/>
      <c r="T84" s="206">
        <v>1127.39221920497</v>
      </c>
    </row>
    <row r="85" spans="5:20" s="188" customFormat="1" ht="12" customHeight="1">
      <c r="E85" s="190"/>
      <c r="F85" s="188" t="s">
        <v>624</v>
      </c>
      <c r="H85" s="191"/>
      <c r="I85" s="191"/>
      <c r="J85" s="206">
        <v>0</v>
      </c>
      <c r="K85" s="219"/>
      <c r="L85" s="206">
        <v>0</v>
      </c>
      <c r="M85" s="219"/>
      <c r="N85" s="206">
        <v>0</v>
      </c>
      <c r="O85" s="219"/>
      <c r="P85" s="206">
        <v>0</v>
      </c>
      <c r="Q85" s="219"/>
      <c r="R85" s="206">
        <v>0</v>
      </c>
      <c r="S85" s="219"/>
      <c r="T85" s="206">
        <v>0</v>
      </c>
    </row>
    <row r="86" spans="5:20" s="188" customFormat="1" ht="12" customHeight="1">
      <c r="E86" s="190"/>
      <c r="F86" s="188" t="s">
        <v>646</v>
      </c>
      <c r="H86" s="191"/>
      <c r="I86" s="191"/>
      <c r="J86" s="206">
        <v>1088.2757102133244</v>
      </c>
      <c r="K86" s="219"/>
      <c r="L86" s="206">
        <v>35.54317831571191</v>
      </c>
      <c r="M86" s="219"/>
      <c r="N86" s="206">
        <v>0</v>
      </c>
      <c r="O86" s="219"/>
      <c r="P86" s="206">
        <v>3.6</v>
      </c>
      <c r="Q86" s="219"/>
      <c r="R86" s="206">
        <v>-0.026669324066352917</v>
      </c>
      <c r="S86" s="219"/>
      <c r="T86" s="206">
        <v>1127.39221920497</v>
      </c>
    </row>
    <row r="87" spans="2:20" s="188" customFormat="1" ht="12" customHeight="1">
      <c r="B87" s="375" t="s">
        <v>763</v>
      </c>
      <c r="C87" s="375"/>
      <c r="D87" s="375"/>
      <c r="E87" s="376"/>
      <c r="F87" s="375"/>
      <c r="G87" s="375"/>
      <c r="H87" s="376"/>
      <c r="I87" s="376"/>
      <c r="J87" s="372">
        <v>10269.876266575448</v>
      </c>
      <c r="K87" s="233"/>
      <c r="L87" s="372">
        <v>-1134.3831761725955</v>
      </c>
      <c r="M87" s="233"/>
      <c r="N87" s="372">
        <v>314.464846840796</v>
      </c>
      <c r="O87" s="233"/>
      <c r="P87" s="372">
        <v>226.42497015411985</v>
      </c>
      <c r="Q87" s="233"/>
      <c r="R87" s="372">
        <v>3696.9477831142513</v>
      </c>
      <c r="S87" s="233"/>
      <c r="T87" s="372">
        <v>13373.330690512019</v>
      </c>
    </row>
    <row r="88" spans="2:20" s="188" customFormat="1" ht="12" customHeight="1">
      <c r="B88" s="190"/>
      <c r="C88" s="190" t="s">
        <v>644</v>
      </c>
      <c r="D88" s="190"/>
      <c r="E88" s="190"/>
      <c r="H88" s="190"/>
      <c r="I88" s="190"/>
      <c r="J88" s="206">
        <v>167.1128293</v>
      </c>
      <c r="K88" s="219"/>
      <c r="L88" s="206">
        <v>2.2630789999999985</v>
      </c>
      <c r="M88" s="219"/>
      <c r="N88" s="206">
        <v>0</v>
      </c>
      <c r="O88" s="219"/>
      <c r="P88" s="206">
        <v>0.9189209999999992</v>
      </c>
      <c r="Q88" s="219"/>
      <c r="R88" s="206">
        <v>0.11999999999999644</v>
      </c>
      <c r="S88" s="219"/>
      <c r="T88" s="206">
        <v>170.41482929999998</v>
      </c>
    </row>
    <row r="89" spans="2:20" s="188" customFormat="1" ht="12" customHeight="1">
      <c r="B89" s="190"/>
      <c r="C89" s="190"/>
      <c r="D89" s="190"/>
      <c r="E89" s="190" t="s">
        <v>77</v>
      </c>
      <c r="H89" s="190"/>
      <c r="I89" s="190"/>
      <c r="J89" s="206">
        <v>0</v>
      </c>
      <c r="K89" s="219"/>
      <c r="L89" s="206">
        <v>2.7</v>
      </c>
      <c r="M89" s="219"/>
      <c r="N89" s="206">
        <v>0</v>
      </c>
      <c r="O89" s="219"/>
      <c r="P89" s="206">
        <v>0</v>
      </c>
      <c r="Q89" s="219"/>
      <c r="R89" s="206">
        <v>0</v>
      </c>
      <c r="S89" s="219"/>
      <c r="T89" s="206">
        <v>2.7</v>
      </c>
    </row>
    <row r="90" spans="5:20" s="188" customFormat="1" ht="12" customHeight="1">
      <c r="E90" s="192" t="s">
        <v>432</v>
      </c>
      <c r="H90" s="190"/>
      <c r="I90" s="190"/>
      <c r="J90" s="206">
        <v>0</v>
      </c>
      <c r="K90" s="219"/>
      <c r="L90" s="206">
        <v>0</v>
      </c>
      <c r="M90" s="219"/>
      <c r="N90" s="206">
        <v>0</v>
      </c>
      <c r="O90" s="219"/>
      <c r="P90" s="206">
        <v>0</v>
      </c>
      <c r="Q90" s="219"/>
      <c r="R90" s="206">
        <v>0</v>
      </c>
      <c r="S90" s="219"/>
      <c r="T90" s="206">
        <v>0</v>
      </c>
    </row>
    <row r="91" spans="5:20" s="188" customFormat="1" ht="12" customHeight="1">
      <c r="E91" s="190" t="s">
        <v>80</v>
      </c>
      <c r="H91" s="190"/>
      <c r="I91" s="190"/>
      <c r="J91" s="206">
        <v>167.1128293</v>
      </c>
      <c r="K91" s="219"/>
      <c r="L91" s="206">
        <v>-0.43692100000000167</v>
      </c>
      <c r="M91" s="219"/>
      <c r="N91" s="206">
        <v>0</v>
      </c>
      <c r="O91" s="219"/>
      <c r="P91" s="206">
        <v>0.9189209999999992</v>
      </c>
      <c r="Q91" s="219"/>
      <c r="R91" s="206">
        <v>0.11999999999999644</v>
      </c>
      <c r="S91" s="219"/>
      <c r="T91" s="206">
        <v>167.7148293</v>
      </c>
    </row>
    <row r="92" spans="5:20" s="188" customFormat="1" ht="12" customHeight="1">
      <c r="E92" s="190"/>
      <c r="F92" s="188" t="s">
        <v>22</v>
      </c>
      <c r="H92" s="190"/>
      <c r="I92" s="190"/>
      <c r="J92" s="206">
        <v>0.32208529999999985</v>
      </c>
      <c r="K92" s="219"/>
      <c r="L92" s="206">
        <v>-0.281</v>
      </c>
      <c r="M92" s="219"/>
      <c r="N92" s="206">
        <v>0</v>
      </c>
      <c r="O92" s="219"/>
      <c r="P92" s="206">
        <v>0</v>
      </c>
      <c r="Q92" s="219"/>
      <c r="R92" s="206">
        <v>0.12</v>
      </c>
      <c r="S92" s="219"/>
      <c r="T92" s="206">
        <v>0.16108529999999985</v>
      </c>
    </row>
    <row r="93" spans="5:20" s="188" customFormat="1" ht="12" customHeight="1">
      <c r="E93" s="190"/>
      <c r="F93" s="188" t="s">
        <v>624</v>
      </c>
      <c r="H93" s="190"/>
      <c r="I93" s="190"/>
      <c r="J93" s="206">
        <v>0</v>
      </c>
      <c r="K93" s="219"/>
      <c r="L93" s="206">
        <v>0</v>
      </c>
      <c r="M93" s="219"/>
      <c r="N93" s="206">
        <v>0</v>
      </c>
      <c r="O93" s="219"/>
      <c r="P93" s="206">
        <v>0</v>
      </c>
      <c r="Q93" s="219"/>
      <c r="R93" s="206">
        <v>0</v>
      </c>
      <c r="S93" s="219"/>
      <c r="T93" s="206">
        <v>0</v>
      </c>
    </row>
    <row r="94" spans="5:20" s="188" customFormat="1" ht="12" customHeight="1">
      <c r="E94" s="190"/>
      <c r="F94" s="188" t="s">
        <v>646</v>
      </c>
      <c r="H94" s="190"/>
      <c r="I94" s="190"/>
      <c r="J94" s="206">
        <v>0.32208529999999985</v>
      </c>
      <c r="K94" s="219"/>
      <c r="L94" s="206">
        <v>-0.281</v>
      </c>
      <c r="M94" s="219"/>
      <c r="N94" s="206">
        <v>0</v>
      </c>
      <c r="O94" s="219"/>
      <c r="P94" s="206">
        <v>0</v>
      </c>
      <c r="Q94" s="219"/>
      <c r="R94" s="206">
        <v>0.12</v>
      </c>
      <c r="S94" s="219"/>
      <c r="T94" s="206">
        <v>0.16108529999999985</v>
      </c>
    </row>
    <row r="95" spans="5:20" s="188" customFormat="1" ht="12" customHeight="1">
      <c r="E95" s="190"/>
      <c r="F95" s="188" t="s">
        <v>23</v>
      </c>
      <c r="H95" s="190"/>
      <c r="I95" s="190"/>
      <c r="J95" s="206">
        <v>161.590744</v>
      </c>
      <c r="K95" s="219"/>
      <c r="L95" s="206">
        <v>-8.455921000000002</v>
      </c>
      <c r="M95" s="219"/>
      <c r="N95" s="206">
        <v>0</v>
      </c>
      <c r="O95" s="219"/>
      <c r="P95" s="206">
        <v>0.9189209999999992</v>
      </c>
      <c r="Q95" s="219"/>
      <c r="R95" s="206">
        <v>-3.552713678800501E-15</v>
      </c>
      <c r="S95" s="219"/>
      <c r="T95" s="206">
        <v>154.053744</v>
      </c>
    </row>
    <row r="96" spans="5:20" s="188" customFormat="1" ht="12" customHeight="1">
      <c r="E96" s="190"/>
      <c r="F96" s="188" t="s">
        <v>25</v>
      </c>
      <c r="H96" s="190"/>
      <c r="I96" s="190"/>
      <c r="J96" s="206">
        <v>5.2</v>
      </c>
      <c r="K96" s="219"/>
      <c r="L96" s="206">
        <v>8.3</v>
      </c>
      <c r="M96" s="219"/>
      <c r="N96" s="206">
        <v>0</v>
      </c>
      <c r="O96" s="219"/>
      <c r="P96" s="206">
        <v>0</v>
      </c>
      <c r="Q96" s="219"/>
      <c r="R96" s="206">
        <v>0</v>
      </c>
      <c r="S96" s="219"/>
      <c r="T96" s="206">
        <v>13.5</v>
      </c>
    </row>
    <row r="97" spans="5:20" s="188" customFormat="1" ht="12" customHeight="1">
      <c r="E97" s="190"/>
      <c r="F97" s="188" t="s">
        <v>624</v>
      </c>
      <c r="H97" s="191"/>
      <c r="I97" s="191"/>
      <c r="J97" s="206">
        <v>5.2</v>
      </c>
      <c r="K97" s="219"/>
      <c r="L97" s="206">
        <v>8.3</v>
      </c>
      <c r="M97" s="219"/>
      <c r="N97" s="206">
        <v>0</v>
      </c>
      <c r="O97" s="219"/>
      <c r="P97" s="206">
        <v>0</v>
      </c>
      <c r="Q97" s="219"/>
      <c r="R97" s="206">
        <v>0</v>
      </c>
      <c r="S97" s="219"/>
      <c r="T97" s="206">
        <v>13.5</v>
      </c>
    </row>
    <row r="98" spans="5:20" s="188" customFormat="1" ht="12" customHeight="1">
      <c r="E98" s="190"/>
      <c r="F98" s="188" t="s">
        <v>646</v>
      </c>
      <c r="H98" s="191"/>
      <c r="I98" s="191"/>
      <c r="J98" s="206">
        <v>0</v>
      </c>
      <c r="K98" s="219"/>
      <c r="L98" s="206">
        <v>0</v>
      </c>
      <c r="M98" s="219"/>
      <c r="N98" s="206">
        <v>0</v>
      </c>
      <c r="O98" s="219"/>
      <c r="P98" s="206">
        <v>0</v>
      </c>
      <c r="Q98" s="219"/>
      <c r="R98" s="206">
        <v>0</v>
      </c>
      <c r="S98" s="219"/>
      <c r="T98" s="206">
        <v>0</v>
      </c>
    </row>
    <row r="99" spans="5:20" s="188" customFormat="1" ht="12" customHeight="1">
      <c r="E99" s="190"/>
      <c r="F99" s="188" t="s">
        <v>643</v>
      </c>
      <c r="H99" s="190"/>
      <c r="I99" s="190"/>
      <c r="J99" s="206">
        <v>0</v>
      </c>
      <c r="K99" s="219"/>
      <c r="L99" s="206">
        <v>0</v>
      </c>
      <c r="M99" s="219"/>
      <c r="N99" s="206">
        <v>0</v>
      </c>
      <c r="O99" s="219"/>
      <c r="P99" s="206">
        <v>0</v>
      </c>
      <c r="Q99" s="219"/>
      <c r="R99" s="206">
        <v>0</v>
      </c>
      <c r="S99" s="219"/>
      <c r="T99" s="206">
        <v>0</v>
      </c>
    </row>
    <row r="100" spans="2:20" s="188" customFormat="1" ht="12" customHeight="1">
      <c r="B100" s="190"/>
      <c r="C100" s="190" t="s">
        <v>645</v>
      </c>
      <c r="D100" s="190"/>
      <c r="E100" s="190"/>
      <c r="H100" s="190"/>
      <c r="I100" s="190"/>
      <c r="J100" s="206">
        <v>10102.763437275447</v>
      </c>
      <c r="K100" s="219"/>
      <c r="L100" s="206">
        <v>-1136.6462551725956</v>
      </c>
      <c r="M100" s="219"/>
      <c r="N100" s="206">
        <v>314.464846840796</v>
      </c>
      <c r="O100" s="219"/>
      <c r="P100" s="206">
        <v>225.50604915411984</v>
      </c>
      <c r="Q100" s="219"/>
      <c r="R100" s="206">
        <v>3696.8277831142514</v>
      </c>
      <c r="S100" s="219"/>
      <c r="T100" s="206">
        <v>13202.915861212019</v>
      </c>
    </row>
    <row r="101" spans="2:20" s="188" customFormat="1" ht="12" customHeight="1">
      <c r="B101" s="190"/>
      <c r="C101" s="190"/>
      <c r="D101" s="190"/>
      <c r="E101" s="190" t="s">
        <v>161</v>
      </c>
      <c r="H101" s="190"/>
      <c r="I101" s="190"/>
      <c r="J101" s="206">
        <v>0</v>
      </c>
      <c r="K101" s="219"/>
      <c r="L101" s="206">
        <v>0</v>
      </c>
      <c r="M101" s="219"/>
      <c r="N101" s="206">
        <v>0</v>
      </c>
      <c r="O101" s="219"/>
      <c r="P101" s="206">
        <v>0</v>
      </c>
      <c r="Q101" s="219"/>
      <c r="R101" s="206">
        <v>3696.9009909410956</v>
      </c>
      <c r="S101" s="219"/>
      <c r="T101" s="206">
        <v>3696.9009909410956</v>
      </c>
    </row>
    <row r="102" spans="5:20" s="188" customFormat="1" ht="12" customHeight="1">
      <c r="E102" s="190" t="s">
        <v>77</v>
      </c>
      <c r="H102" s="190"/>
      <c r="I102" s="190"/>
      <c r="J102" s="206">
        <v>2632.7099338237335</v>
      </c>
      <c r="K102" s="219"/>
      <c r="L102" s="206">
        <v>-205.35739729677258</v>
      </c>
      <c r="M102" s="219"/>
      <c r="N102" s="206">
        <v>235.6928602740568</v>
      </c>
      <c r="O102" s="219"/>
      <c r="P102" s="206">
        <v>17.019416096012208</v>
      </c>
      <c r="Q102" s="219"/>
      <c r="R102" s="206">
        <v>6.616929226765933E-14</v>
      </c>
      <c r="S102" s="219"/>
      <c r="T102" s="206">
        <v>2680.06481289703</v>
      </c>
    </row>
    <row r="103" spans="5:20" s="188" customFormat="1" ht="12" customHeight="1">
      <c r="E103" s="190"/>
      <c r="F103" s="188" t="s">
        <v>530</v>
      </c>
      <c r="H103" s="190"/>
      <c r="I103" s="190"/>
      <c r="J103" s="206">
        <v>1289.7099338237335</v>
      </c>
      <c r="K103" s="219"/>
      <c r="L103" s="206">
        <v>-206.83739729677256</v>
      </c>
      <c r="M103" s="219"/>
      <c r="N103" s="206">
        <v>228.86196027405703</v>
      </c>
      <c r="O103" s="219"/>
      <c r="P103" s="206">
        <v>17.019416096012208</v>
      </c>
      <c r="Q103" s="219"/>
      <c r="R103" s="206">
        <v>0</v>
      </c>
      <c r="S103" s="219"/>
      <c r="T103" s="206">
        <v>1328.7539128970302</v>
      </c>
    </row>
    <row r="104" spans="5:20" s="188" customFormat="1" ht="12" customHeight="1">
      <c r="E104" s="190"/>
      <c r="F104" s="188" t="s">
        <v>215</v>
      </c>
      <c r="H104" s="190"/>
      <c r="I104" s="190"/>
      <c r="J104" s="220">
        <v>1343</v>
      </c>
      <c r="K104" s="220"/>
      <c r="L104" s="220">
        <v>1.48</v>
      </c>
      <c r="M104" s="220"/>
      <c r="N104" s="220">
        <v>6.830899999999789</v>
      </c>
      <c r="O104" s="220"/>
      <c r="P104" s="220">
        <v>0</v>
      </c>
      <c r="Q104" s="220"/>
      <c r="R104" s="220">
        <v>6.616929226765933E-14</v>
      </c>
      <c r="S104" s="220"/>
      <c r="T104" s="220">
        <v>1351.3109</v>
      </c>
    </row>
    <row r="105" spans="5:20" s="188" customFormat="1" ht="12" customHeight="1">
      <c r="E105" s="190" t="s">
        <v>432</v>
      </c>
      <c r="H105" s="191"/>
      <c r="I105" s="191"/>
      <c r="J105" s="220">
        <v>500.0718332099999</v>
      </c>
      <c r="K105" s="220"/>
      <c r="L105" s="220">
        <v>-266.0171855048466</v>
      </c>
      <c r="M105" s="220"/>
      <c r="N105" s="220">
        <v>78.77198656673914</v>
      </c>
      <c r="O105" s="220"/>
      <c r="P105" s="220">
        <v>208.48663305810763</v>
      </c>
      <c r="Q105" s="220"/>
      <c r="R105" s="220">
        <v>0</v>
      </c>
      <c r="S105" s="220"/>
      <c r="T105" s="220">
        <v>521.31326733</v>
      </c>
    </row>
    <row r="106" spans="5:20" s="188" customFormat="1" ht="12" customHeight="1">
      <c r="E106" s="190" t="s">
        <v>80</v>
      </c>
      <c r="H106" s="191"/>
      <c r="I106" s="191"/>
      <c r="J106" s="220">
        <v>6969.981670241713</v>
      </c>
      <c r="K106" s="220"/>
      <c r="L106" s="220">
        <v>-665.2716723709764</v>
      </c>
      <c r="M106" s="220"/>
      <c r="N106" s="220">
        <v>0</v>
      </c>
      <c r="O106" s="220"/>
      <c r="P106" s="220">
        <v>0</v>
      </c>
      <c r="Q106" s="220"/>
      <c r="R106" s="220">
        <v>-0.07320782684416827</v>
      </c>
      <c r="S106" s="220"/>
      <c r="T106" s="220">
        <v>6304.636790043893</v>
      </c>
    </row>
    <row r="107" spans="5:20" s="188" customFormat="1" ht="12" customHeight="1">
      <c r="E107" s="190"/>
      <c r="F107" s="188" t="s">
        <v>22</v>
      </c>
      <c r="H107" s="190"/>
      <c r="I107" s="190"/>
      <c r="J107" s="220">
        <v>6738.981670241713</v>
      </c>
      <c r="K107" s="220"/>
      <c r="L107" s="220">
        <v>-519.0979653818363</v>
      </c>
      <c r="M107" s="220"/>
      <c r="N107" s="220">
        <v>0</v>
      </c>
      <c r="O107" s="220"/>
      <c r="P107" s="220">
        <v>0</v>
      </c>
      <c r="Q107" s="220"/>
      <c r="R107" s="220">
        <v>-0.04691481598433711</v>
      </c>
      <c r="S107" s="220"/>
      <c r="T107" s="220">
        <v>6219.8367900438925</v>
      </c>
    </row>
    <row r="108" spans="5:20" s="188" customFormat="1" ht="12" customHeight="1">
      <c r="E108" s="190"/>
      <c r="F108" s="188" t="s">
        <v>624</v>
      </c>
      <c r="H108" s="190"/>
      <c r="I108" s="190"/>
      <c r="J108" s="220">
        <v>447.19841891</v>
      </c>
      <c r="K108" s="220"/>
      <c r="L108" s="220">
        <v>1304.9927855699998</v>
      </c>
      <c r="M108" s="220"/>
      <c r="N108" s="220">
        <v>0</v>
      </c>
      <c r="O108" s="220"/>
      <c r="P108" s="220">
        <v>0</v>
      </c>
      <c r="Q108" s="220"/>
      <c r="R108" s="220">
        <v>0</v>
      </c>
      <c r="S108" s="220"/>
      <c r="T108" s="220">
        <v>1752.19120448</v>
      </c>
    </row>
    <row r="109" spans="5:20" s="188" customFormat="1" ht="12" customHeight="1">
      <c r="E109" s="190"/>
      <c r="F109" s="188" t="s">
        <v>646</v>
      </c>
      <c r="H109" s="190"/>
      <c r="I109" s="190"/>
      <c r="J109" s="220">
        <v>6291.783251331713</v>
      </c>
      <c r="K109" s="220"/>
      <c r="L109" s="220">
        <v>-1824.090750951836</v>
      </c>
      <c r="M109" s="220"/>
      <c r="N109" s="220">
        <v>0</v>
      </c>
      <c r="O109" s="220"/>
      <c r="P109" s="220">
        <v>0</v>
      </c>
      <c r="Q109" s="220"/>
      <c r="R109" s="220">
        <v>-0.04691481598433711</v>
      </c>
      <c r="S109" s="220"/>
      <c r="T109" s="220">
        <v>4467.645585563892</v>
      </c>
    </row>
    <row r="110" spans="5:20" s="188" customFormat="1" ht="12" customHeight="1">
      <c r="E110" s="190"/>
      <c r="F110" s="188" t="s">
        <v>74</v>
      </c>
      <c r="H110" s="190"/>
      <c r="I110" s="190"/>
      <c r="J110" s="220">
        <v>231</v>
      </c>
      <c r="K110" s="220"/>
      <c r="L110" s="220">
        <v>-146.17370698914016</v>
      </c>
      <c r="M110" s="220"/>
      <c r="N110" s="220">
        <v>0</v>
      </c>
      <c r="O110" s="220"/>
      <c r="P110" s="220">
        <v>0</v>
      </c>
      <c r="Q110" s="220"/>
      <c r="R110" s="220">
        <v>-0.026293010859831156</v>
      </c>
      <c r="S110" s="220"/>
      <c r="T110" s="220">
        <v>84.8</v>
      </c>
    </row>
    <row r="111" spans="2:20" s="188" customFormat="1" ht="12" customHeight="1">
      <c r="B111" s="190"/>
      <c r="C111" s="190"/>
      <c r="D111" s="190"/>
      <c r="E111" s="190"/>
      <c r="F111" s="188" t="s">
        <v>25</v>
      </c>
      <c r="H111" s="190"/>
      <c r="I111" s="190"/>
      <c r="J111" s="220">
        <v>0</v>
      </c>
      <c r="K111" s="220"/>
      <c r="L111" s="220">
        <v>0</v>
      </c>
      <c r="M111" s="220"/>
      <c r="N111" s="220">
        <v>0</v>
      </c>
      <c r="O111" s="220"/>
      <c r="P111" s="220">
        <v>0</v>
      </c>
      <c r="Q111" s="220"/>
      <c r="R111" s="220">
        <v>0</v>
      </c>
      <c r="S111" s="220"/>
      <c r="T111" s="220">
        <v>0</v>
      </c>
    </row>
    <row r="112" spans="2:20" s="188" customFormat="1" ht="12" customHeight="1">
      <c r="B112" s="375" t="s">
        <v>764</v>
      </c>
      <c r="C112" s="375"/>
      <c r="D112" s="375"/>
      <c r="E112" s="376"/>
      <c r="F112" s="375"/>
      <c r="G112" s="375"/>
      <c r="H112" s="376"/>
      <c r="I112" s="376"/>
      <c r="J112" s="373">
        <v>114680.81077430498</v>
      </c>
      <c r="K112" s="373"/>
      <c r="L112" s="373">
        <v>4343.706645216688</v>
      </c>
      <c r="M112" s="373"/>
      <c r="N112" s="373">
        <v>2013.2937822331958</v>
      </c>
      <c r="O112" s="373"/>
      <c r="P112" s="373">
        <v>1706.0278257671443</v>
      </c>
      <c r="Q112" s="373"/>
      <c r="R112" s="373">
        <v>-3637.838195829651</v>
      </c>
      <c r="S112" s="373"/>
      <c r="T112" s="373">
        <v>119106.0232495966</v>
      </c>
    </row>
    <row r="113" spans="5:20" s="188" customFormat="1" ht="12" customHeight="1">
      <c r="E113" s="190" t="s">
        <v>161</v>
      </c>
      <c r="H113" s="190"/>
      <c r="I113" s="190"/>
      <c r="J113" s="220">
        <v>75465.50878054263</v>
      </c>
      <c r="K113" s="220"/>
      <c r="L113" s="220">
        <v>2638.8431043302116</v>
      </c>
      <c r="M113" s="220"/>
      <c r="N113" s="220">
        <v>525.3729893073864</v>
      </c>
      <c r="O113" s="220"/>
      <c r="P113" s="220">
        <v>1527.550201861159</v>
      </c>
      <c r="Q113" s="220"/>
      <c r="R113" s="220">
        <v>-3557.439541308196</v>
      </c>
      <c r="S113" s="220"/>
      <c r="T113" s="220">
        <v>76599.8355347332</v>
      </c>
    </row>
    <row r="114" spans="5:20" s="188" customFormat="1" ht="12" customHeight="1">
      <c r="E114" s="190"/>
      <c r="F114" s="188" t="s">
        <v>625</v>
      </c>
      <c r="H114" s="190"/>
      <c r="I114" s="190"/>
      <c r="J114" s="220">
        <v>72531.19751954263</v>
      </c>
      <c r="K114" s="220"/>
      <c r="L114" s="220">
        <v>3238.8985743302114</v>
      </c>
      <c r="M114" s="220"/>
      <c r="N114" s="220">
        <v>525.3729893073864</v>
      </c>
      <c r="O114" s="220"/>
      <c r="P114" s="220">
        <v>1514.950201861159</v>
      </c>
      <c r="Q114" s="220"/>
      <c r="R114" s="220">
        <v>-3600.5398323082</v>
      </c>
      <c r="S114" s="220"/>
      <c r="T114" s="220">
        <v>74209.87945273319</v>
      </c>
    </row>
    <row r="115" spans="5:20" s="188" customFormat="1" ht="12" customHeight="1">
      <c r="E115" s="190"/>
      <c r="F115" s="188" t="s">
        <v>17</v>
      </c>
      <c r="H115" s="190"/>
      <c r="I115" s="190"/>
      <c r="J115" s="220">
        <v>2934.3112610000003</v>
      </c>
      <c r="K115" s="220"/>
      <c r="L115" s="220">
        <v>-600.05547</v>
      </c>
      <c r="M115" s="220"/>
      <c r="N115" s="220">
        <v>0</v>
      </c>
      <c r="O115" s="220"/>
      <c r="P115" s="220">
        <v>12.6</v>
      </c>
      <c r="Q115" s="220"/>
      <c r="R115" s="220">
        <v>43.10029100000397</v>
      </c>
      <c r="S115" s="220"/>
      <c r="T115" s="220">
        <v>2389.9560820000042</v>
      </c>
    </row>
    <row r="116" spans="5:20" s="188" customFormat="1" ht="12" customHeight="1">
      <c r="E116" s="190" t="s">
        <v>77</v>
      </c>
      <c r="H116" s="190"/>
      <c r="I116" s="190"/>
      <c r="J116" s="220">
        <v>12066.592743777599</v>
      </c>
      <c r="K116" s="220"/>
      <c r="L116" s="220">
        <v>581.0916010372127</v>
      </c>
      <c r="M116" s="220"/>
      <c r="N116" s="220">
        <v>1440.6044007604514</v>
      </c>
      <c r="O116" s="220"/>
      <c r="P116" s="220">
        <v>69.33839429217858</v>
      </c>
      <c r="Q116" s="220"/>
      <c r="R116" s="220">
        <v>-96.41000000000079</v>
      </c>
      <c r="S116" s="220"/>
      <c r="T116" s="220">
        <v>14061.239557771689</v>
      </c>
    </row>
    <row r="117" spans="5:20" s="188" customFormat="1" ht="12" customHeight="1">
      <c r="E117" s="190"/>
      <c r="F117" s="188" t="s">
        <v>530</v>
      </c>
      <c r="H117" s="190"/>
      <c r="I117" s="190"/>
      <c r="J117" s="220">
        <v>5460.392743777599</v>
      </c>
      <c r="K117" s="220"/>
      <c r="L117" s="220">
        <v>-110.58539896278722</v>
      </c>
      <c r="M117" s="220"/>
      <c r="N117" s="220">
        <v>1399.232487760451</v>
      </c>
      <c r="O117" s="220"/>
      <c r="P117" s="220">
        <v>69.33839429217858</v>
      </c>
      <c r="Q117" s="220"/>
      <c r="R117" s="220">
        <v>-96.41</v>
      </c>
      <c r="S117" s="220"/>
      <c r="T117" s="220">
        <v>6721.990644771689</v>
      </c>
    </row>
    <row r="118" spans="5:20" s="188" customFormat="1" ht="12" customHeight="1">
      <c r="E118" s="190"/>
      <c r="F118" s="188" t="s">
        <v>215</v>
      </c>
      <c r="H118" s="191"/>
      <c r="I118" s="191"/>
      <c r="J118" s="220">
        <v>6606.2</v>
      </c>
      <c r="K118" s="220"/>
      <c r="L118" s="220">
        <v>691.677</v>
      </c>
      <c r="M118" s="220"/>
      <c r="N118" s="220">
        <v>41.37191300000044</v>
      </c>
      <c r="O118" s="220"/>
      <c r="P118" s="220">
        <v>0</v>
      </c>
      <c r="Q118" s="220"/>
      <c r="R118" s="220">
        <v>-8.024692021990631E-13</v>
      </c>
      <c r="S118" s="220"/>
      <c r="T118" s="220">
        <v>7339.248912999999</v>
      </c>
    </row>
    <row r="119" spans="5:20" s="188" customFormat="1" ht="12" customHeight="1">
      <c r="E119" s="190" t="s">
        <v>432</v>
      </c>
      <c r="H119" s="191"/>
      <c r="I119" s="191"/>
      <c r="J119" s="220">
        <v>389.92647706</v>
      </c>
      <c r="K119" s="220"/>
      <c r="L119" s="220">
        <v>-134.65382851916505</v>
      </c>
      <c r="M119" s="220"/>
      <c r="N119" s="220">
        <v>47.31639216535793</v>
      </c>
      <c r="O119" s="220"/>
      <c r="P119" s="220">
        <v>102.03922961380704</v>
      </c>
      <c r="Q119" s="220"/>
      <c r="R119" s="220">
        <v>5.526483099999998</v>
      </c>
      <c r="S119" s="220"/>
      <c r="T119" s="220">
        <v>410.15475342</v>
      </c>
    </row>
    <row r="120" spans="5:20" s="188" customFormat="1" ht="12" customHeight="1">
      <c r="E120" s="190" t="s">
        <v>80</v>
      </c>
      <c r="H120" s="190"/>
      <c r="I120" s="190"/>
      <c r="J120" s="220">
        <v>26758.78277292475</v>
      </c>
      <c r="K120" s="220"/>
      <c r="L120" s="220">
        <v>1258.4257683684286</v>
      </c>
      <c r="M120" s="220"/>
      <c r="N120" s="220">
        <v>0</v>
      </c>
      <c r="O120" s="220"/>
      <c r="P120" s="220">
        <v>7.1</v>
      </c>
      <c r="Q120" s="220"/>
      <c r="R120" s="220">
        <v>10.484862378546106</v>
      </c>
      <c r="S120" s="220"/>
      <c r="T120" s="220">
        <v>28034.793403671723</v>
      </c>
    </row>
    <row r="121" spans="5:20" s="188" customFormat="1" ht="12" customHeight="1">
      <c r="E121" s="190"/>
      <c r="F121" s="188" t="s">
        <v>21</v>
      </c>
      <c r="H121" s="190"/>
      <c r="I121" s="190"/>
      <c r="J121" s="220">
        <v>7860.162053784557</v>
      </c>
      <c r="K121" s="220"/>
      <c r="L121" s="220">
        <v>728.6245894095223</v>
      </c>
      <c r="M121" s="220"/>
      <c r="N121" s="220">
        <v>0</v>
      </c>
      <c r="O121" s="220"/>
      <c r="P121" s="220">
        <v>0</v>
      </c>
      <c r="Q121" s="220"/>
      <c r="R121" s="220">
        <v>0.036668828758720906</v>
      </c>
      <c r="S121" s="220"/>
      <c r="T121" s="220">
        <v>8588.82331202284</v>
      </c>
    </row>
    <row r="122" spans="5:20" s="188" customFormat="1" ht="12" customHeight="1">
      <c r="E122" s="190"/>
      <c r="F122" s="188" t="s">
        <v>624</v>
      </c>
      <c r="H122" s="190"/>
      <c r="I122" s="190"/>
      <c r="J122" s="220">
        <v>5728.349929767558</v>
      </c>
      <c r="K122" s="220"/>
      <c r="L122" s="220">
        <v>779.2173049865223</v>
      </c>
      <c r="M122" s="220"/>
      <c r="N122" s="220">
        <v>0</v>
      </c>
      <c r="O122" s="220"/>
      <c r="P122" s="220">
        <v>0</v>
      </c>
      <c r="Q122" s="220"/>
      <c r="R122" s="220">
        <v>0.03731436975913738</v>
      </c>
      <c r="S122" s="220"/>
      <c r="T122" s="220">
        <v>6507.60454912384</v>
      </c>
    </row>
    <row r="123" spans="5:20" s="188" customFormat="1" ht="12" customHeight="1">
      <c r="E123" s="190"/>
      <c r="F123" s="188" t="s">
        <v>646</v>
      </c>
      <c r="H123" s="190"/>
      <c r="I123" s="190"/>
      <c r="J123" s="220">
        <v>2131.812124017</v>
      </c>
      <c r="K123" s="220"/>
      <c r="L123" s="220">
        <v>-50.592715577</v>
      </c>
      <c r="M123" s="220"/>
      <c r="N123" s="220">
        <v>0</v>
      </c>
      <c r="O123" s="220"/>
      <c r="P123" s="220">
        <v>0</v>
      </c>
      <c r="Q123" s="220"/>
      <c r="R123" s="220">
        <v>-0.0006455410004164719</v>
      </c>
      <c r="S123" s="220"/>
      <c r="T123" s="220">
        <v>2081.2187628989996</v>
      </c>
    </row>
    <row r="124" spans="5:20" s="188" customFormat="1" ht="12" customHeight="1">
      <c r="E124" s="190"/>
      <c r="F124" s="188" t="s">
        <v>22</v>
      </c>
      <c r="H124" s="190"/>
      <c r="I124" s="190"/>
      <c r="J124" s="220">
        <v>18898.62071914019</v>
      </c>
      <c r="K124" s="220"/>
      <c r="L124" s="220">
        <v>529.8011789589062</v>
      </c>
      <c r="M124" s="220"/>
      <c r="N124" s="220">
        <v>0</v>
      </c>
      <c r="O124" s="220"/>
      <c r="P124" s="220">
        <v>7.1</v>
      </c>
      <c r="Q124" s="220"/>
      <c r="R124" s="220">
        <v>10.448193549787385</v>
      </c>
      <c r="S124" s="220"/>
      <c r="T124" s="220">
        <v>19445.970091648884</v>
      </c>
    </row>
    <row r="125" spans="2:20" s="188" customFormat="1" ht="12" customHeight="1">
      <c r="B125" s="192"/>
      <c r="C125" s="192"/>
      <c r="D125" s="192"/>
      <c r="E125" s="193"/>
      <c r="F125" s="192" t="s">
        <v>624</v>
      </c>
      <c r="H125" s="190"/>
      <c r="I125" s="190"/>
      <c r="J125" s="220">
        <v>1201.9487293000002</v>
      </c>
      <c r="K125" s="220"/>
      <c r="L125" s="220">
        <v>-520.1679478700001</v>
      </c>
      <c r="M125" s="220"/>
      <c r="N125" s="220">
        <v>0</v>
      </c>
      <c r="O125" s="220"/>
      <c r="P125" s="220">
        <v>0</v>
      </c>
      <c r="Q125" s="220"/>
      <c r="R125" s="220">
        <v>-1.1368683772161603E-13</v>
      </c>
      <c r="S125" s="220"/>
      <c r="T125" s="220">
        <v>681.7807814299999</v>
      </c>
    </row>
    <row r="126" spans="2:20" s="188" customFormat="1" ht="12" customHeight="1">
      <c r="B126" s="192"/>
      <c r="C126" s="192"/>
      <c r="D126" s="192"/>
      <c r="E126" s="193"/>
      <c r="F126" s="192" t="s">
        <v>646</v>
      </c>
      <c r="H126" s="190"/>
      <c r="I126" s="190"/>
      <c r="J126" s="220">
        <v>17696.67198984019</v>
      </c>
      <c r="K126" s="220"/>
      <c r="L126" s="220">
        <v>1049.9691268289064</v>
      </c>
      <c r="M126" s="220"/>
      <c r="N126" s="220">
        <v>0</v>
      </c>
      <c r="O126" s="220"/>
      <c r="P126" s="220">
        <v>7.1</v>
      </c>
      <c r="Q126" s="220"/>
      <c r="R126" s="220">
        <v>10.448193549787499</v>
      </c>
      <c r="S126" s="220"/>
      <c r="T126" s="220">
        <v>18764.189310218884</v>
      </c>
    </row>
    <row r="127" spans="6:20" s="188" customFormat="1" ht="12" customHeight="1">
      <c r="F127" s="188" t="s">
        <v>25</v>
      </c>
      <c r="H127" s="190"/>
      <c r="I127" s="190"/>
      <c r="J127" s="220">
        <v>0</v>
      </c>
      <c r="K127" s="220"/>
      <c r="L127" s="220">
        <v>0</v>
      </c>
      <c r="M127" s="220"/>
      <c r="N127" s="220">
        <v>0</v>
      </c>
      <c r="O127" s="220"/>
      <c r="P127" s="220">
        <v>0</v>
      </c>
      <c r="Q127" s="220"/>
      <c r="R127" s="220">
        <v>0</v>
      </c>
      <c r="S127" s="220"/>
      <c r="T127" s="220">
        <v>0</v>
      </c>
    </row>
    <row r="128" spans="2:20" s="192" customFormat="1" ht="12" customHeight="1">
      <c r="B128" s="194"/>
      <c r="C128" s="194"/>
      <c r="D128" s="194"/>
      <c r="E128" s="194"/>
      <c r="F128" s="194"/>
      <c r="G128" s="194"/>
      <c r="H128" s="194"/>
      <c r="I128" s="194"/>
      <c r="J128" s="238"/>
      <c r="K128" s="238"/>
      <c r="L128" s="238"/>
      <c r="M128" s="238"/>
      <c r="N128" s="238"/>
      <c r="O128" s="238"/>
      <c r="P128" s="238"/>
      <c r="Q128" s="238"/>
      <c r="R128" s="238"/>
      <c r="S128" s="238"/>
      <c r="T128" s="238"/>
    </row>
    <row r="129" spans="10:20" s="195" customFormat="1" ht="12" customHeight="1">
      <c r="J129" s="373"/>
      <c r="K129" s="373"/>
      <c r="L129" s="373"/>
      <c r="M129" s="373"/>
      <c r="N129" s="373"/>
      <c r="O129" s="373"/>
      <c r="P129" s="373"/>
      <c r="Q129" s="373"/>
      <c r="R129" s="373"/>
      <c r="S129" s="373"/>
      <c r="T129" s="373"/>
    </row>
    <row r="130" spans="2:20" s="198" customFormat="1" ht="12" customHeight="1">
      <c r="B130" s="361" t="s">
        <v>438</v>
      </c>
      <c r="C130" s="196" t="s">
        <v>626</v>
      </c>
      <c r="D130" s="196"/>
      <c r="E130" s="196"/>
      <c r="F130" s="196"/>
      <c r="G130" s="196"/>
      <c r="H130" s="196"/>
      <c r="I130" s="196"/>
      <c r="J130" s="220"/>
      <c r="K130" s="220"/>
      <c r="L130" s="220"/>
      <c r="M130" s="220"/>
      <c r="N130" s="220"/>
      <c r="O130" s="220"/>
      <c r="P130" s="220"/>
      <c r="Q130" s="220"/>
      <c r="R130" s="220"/>
      <c r="S130" s="220"/>
      <c r="T130" s="220"/>
    </row>
    <row r="131" spans="2:20" s="198" customFormat="1" ht="12" customHeight="1">
      <c r="B131" s="196"/>
      <c r="C131" s="196" t="s">
        <v>627</v>
      </c>
      <c r="D131" s="196"/>
      <c r="E131" s="196"/>
      <c r="F131" s="196"/>
      <c r="G131" s="196"/>
      <c r="H131" s="196"/>
      <c r="I131" s="196"/>
      <c r="J131" s="220"/>
      <c r="K131" s="220"/>
      <c r="L131" s="220"/>
      <c r="M131" s="220"/>
      <c r="N131" s="220"/>
      <c r="O131" s="220"/>
      <c r="P131" s="220"/>
      <c r="Q131" s="220"/>
      <c r="R131" s="220"/>
      <c r="S131" s="220"/>
      <c r="T131" s="220"/>
    </row>
    <row r="132" spans="3:20" s="196" customFormat="1" ht="12" customHeight="1">
      <c r="C132" s="196" t="s">
        <v>634</v>
      </c>
      <c r="J132" s="220"/>
      <c r="K132" s="220"/>
      <c r="L132" s="220"/>
      <c r="M132" s="220"/>
      <c r="N132" s="220"/>
      <c r="O132" s="220"/>
      <c r="P132" s="220"/>
      <c r="Q132" s="220"/>
      <c r="R132" s="220"/>
      <c r="S132" s="220"/>
      <c r="T132" s="220"/>
    </row>
    <row r="133" spans="2:20" s="200" customFormat="1" ht="12" customHeight="1">
      <c r="B133" s="199"/>
      <c r="C133" s="199" t="s">
        <v>633</v>
      </c>
      <c r="D133" s="199"/>
      <c r="E133" s="199"/>
      <c r="F133" s="199"/>
      <c r="J133" s="220"/>
      <c r="K133" s="220"/>
      <c r="L133" s="220"/>
      <c r="M133" s="220"/>
      <c r="N133" s="220"/>
      <c r="O133" s="220"/>
      <c r="P133" s="220"/>
      <c r="Q133" s="220"/>
      <c r="R133" s="220"/>
      <c r="S133" s="220"/>
      <c r="T133" s="220"/>
    </row>
    <row r="134" spans="2:21" s="172" customFormat="1" ht="12" customHeight="1">
      <c r="B134" s="172" t="s">
        <v>689</v>
      </c>
      <c r="D134" s="188"/>
      <c r="E134" s="188"/>
      <c r="F134" s="188"/>
      <c r="G134" s="188"/>
      <c r="H134" s="188"/>
      <c r="I134" s="188"/>
      <c r="J134" s="373"/>
      <c r="K134" s="373"/>
      <c r="L134" s="373"/>
      <c r="M134" s="373"/>
      <c r="N134" s="373"/>
      <c r="O134" s="373"/>
      <c r="P134" s="373"/>
      <c r="Q134" s="373"/>
      <c r="R134" s="373"/>
      <c r="S134" s="373"/>
      <c r="T134" s="373"/>
      <c r="U134" s="195"/>
    </row>
    <row r="135" spans="2:20" s="200" customFormat="1" ht="12" customHeight="1">
      <c r="B135" s="162" t="s">
        <v>688</v>
      </c>
      <c r="C135" s="199"/>
      <c r="D135" s="199"/>
      <c r="E135" s="199"/>
      <c r="F135" s="199"/>
      <c r="J135" s="220"/>
      <c r="K135" s="220"/>
      <c r="L135" s="220"/>
      <c r="M135" s="220"/>
      <c r="N135" s="220"/>
      <c r="O135" s="220"/>
      <c r="P135" s="220"/>
      <c r="Q135" s="220"/>
      <c r="R135" s="220"/>
      <c r="S135" s="220"/>
      <c r="T135" s="220"/>
    </row>
    <row r="136" spans="2:20" s="188" customFormat="1" ht="12.75">
      <c r="B136" s="162"/>
      <c r="C136" s="162"/>
      <c r="D136" s="162"/>
      <c r="E136" s="162"/>
      <c r="F136" s="162"/>
      <c r="J136" s="192"/>
      <c r="K136" s="192"/>
      <c r="L136" s="192"/>
      <c r="M136" s="192"/>
      <c r="N136" s="192"/>
      <c r="O136" s="192"/>
      <c r="P136" s="192"/>
      <c r="Q136" s="192"/>
      <c r="R136" s="193"/>
      <c r="S136" s="193"/>
      <c r="T136" s="193"/>
    </row>
  </sheetData>
  <printOptions/>
  <pageMargins left="0.3937007874015748" right="0.3937007874015748" top="0.7874015748031497" bottom="0.984251968503937" header="0" footer="0"/>
  <pageSetup horizontalDpi="600" verticalDpi="600" orientation="portrait" scale="74" r:id="rId1"/>
  <rowBreaks count="1" manualBreakCount="1">
    <brk id="73" min="1" max="21" man="1"/>
  </rowBreaks>
  <ignoredErrors>
    <ignoredError sqref="B130"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B1:J90"/>
  <sheetViews>
    <sheetView zoomScale="75" zoomScaleNormal="75" workbookViewId="0" topLeftCell="A1">
      <selection activeCell="A1" sqref="A1"/>
    </sheetView>
  </sheetViews>
  <sheetFormatPr defaultColWidth="11.421875" defaultRowHeight="12.75"/>
  <cols>
    <col min="1" max="6" width="2.7109375" style="156" customWidth="1"/>
    <col min="7" max="7" width="45.421875" style="156" customWidth="1"/>
    <col min="8" max="10" width="11.7109375" style="156" customWidth="1"/>
    <col min="11" max="16384" width="11.421875" style="156" customWidth="1"/>
  </cols>
  <sheetData>
    <row r="1" ht="12.75">
      <c r="B1" s="156" t="s">
        <v>650</v>
      </c>
    </row>
    <row r="2" spans="2:10" ht="12.75">
      <c r="B2" s="380" t="s">
        <v>673</v>
      </c>
      <c r="C2" s="380"/>
      <c r="D2" s="380"/>
      <c r="E2" s="380"/>
      <c r="F2" s="380"/>
      <c r="G2" s="380"/>
      <c r="H2" s="380"/>
      <c r="I2" s="380"/>
      <c r="J2" s="380"/>
    </row>
    <row r="3" spans="2:10" ht="12.75">
      <c r="B3" s="379" t="s">
        <v>0</v>
      </c>
      <c r="C3" s="379"/>
      <c r="D3" s="379"/>
      <c r="E3" s="379"/>
      <c r="F3" s="379"/>
      <c r="G3" s="379"/>
      <c r="H3" s="379"/>
      <c r="I3" s="379"/>
      <c r="J3" s="379"/>
    </row>
    <row r="4" ht="6.75" customHeight="1"/>
    <row r="5" spans="2:10" ht="12.75" customHeight="1">
      <c r="B5" s="245"/>
      <c r="C5" s="245"/>
      <c r="D5" s="245"/>
      <c r="E5" s="245"/>
      <c r="F5" s="245"/>
      <c r="G5" s="245"/>
      <c r="H5" s="245"/>
      <c r="I5" s="245"/>
      <c r="J5" s="245"/>
    </row>
    <row r="6" spans="2:10" ht="12.75">
      <c r="B6" s="244"/>
      <c r="C6" s="339" t="s">
        <v>1</v>
      </c>
      <c r="D6" s="339"/>
      <c r="E6" s="339"/>
      <c r="F6" s="339"/>
      <c r="G6" s="244"/>
      <c r="H6" s="340" t="s">
        <v>411</v>
      </c>
      <c r="I6" s="340" t="s">
        <v>412</v>
      </c>
      <c r="J6" s="340" t="s">
        <v>163</v>
      </c>
    </row>
    <row r="7" spans="2:10" ht="12.75">
      <c r="B7" s="251"/>
      <c r="C7" s="251"/>
      <c r="D7" s="251"/>
      <c r="E7" s="251"/>
      <c r="F7" s="251"/>
      <c r="G7" s="251"/>
      <c r="H7" s="341"/>
      <c r="I7" s="341"/>
      <c r="J7" s="341"/>
    </row>
    <row r="8" ht="9" customHeight="1"/>
    <row r="9" spans="2:10" ht="12.75" customHeight="1">
      <c r="B9" s="342" t="s">
        <v>413</v>
      </c>
      <c r="C9" s="380" t="s">
        <v>414</v>
      </c>
      <c r="D9" s="380"/>
      <c r="E9" s="380"/>
      <c r="F9" s="380"/>
      <c r="G9" s="380"/>
      <c r="H9" s="255">
        <f>+H11+H24+H35</f>
        <v>76174.08598915665</v>
      </c>
      <c r="I9" s="255">
        <f>+I11+I24+I35</f>
        <v>69019.82652272325</v>
      </c>
      <c r="J9" s="255">
        <f>+H9-I9</f>
        <v>7154.259466433403</v>
      </c>
    </row>
    <row r="10" spans="2:10" ht="9.75" customHeight="1">
      <c r="B10" s="343"/>
      <c r="H10" s="257"/>
      <c r="I10" s="257"/>
      <c r="J10" s="257"/>
    </row>
    <row r="11" spans="2:10" ht="12.75" customHeight="1">
      <c r="B11" s="343"/>
      <c r="C11" s="156" t="s">
        <v>415</v>
      </c>
      <c r="D11" s="379" t="s">
        <v>416</v>
      </c>
      <c r="E11" s="379"/>
      <c r="F11" s="379"/>
      <c r="G11" s="379"/>
      <c r="H11" s="257">
        <f>+H12+H19</f>
        <v>66510.53057461453</v>
      </c>
      <c r="I11" s="257">
        <f>+I12+I19</f>
        <v>44361.60862393018</v>
      </c>
      <c r="J11" s="257">
        <f>+H11-I11</f>
        <v>22148.92195068435</v>
      </c>
    </row>
    <row r="12" spans="2:10" ht="12.75" customHeight="1">
      <c r="B12" s="342"/>
      <c r="C12" s="254"/>
      <c r="D12" s="254" t="s">
        <v>417</v>
      </c>
      <c r="E12" s="254" t="s">
        <v>308</v>
      </c>
      <c r="F12" s="254"/>
      <c r="G12" s="254"/>
      <c r="H12" s="255">
        <f>+H13+H16+H17+H18</f>
        <v>58680.10657461453</v>
      </c>
      <c r="I12" s="255">
        <f>+I13+I16+I17+I18</f>
        <v>35899.78962393018</v>
      </c>
      <c r="J12" s="255">
        <f>+H12-I12</f>
        <v>22780.316950684355</v>
      </c>
    </row>
    <row r="13" spans="2:10" ht="12.75" customHeight="1">
      <c r="B13" s="343"/>
      <c r="E13" s="156" t="s">
        <v>418</v>
      </c>
      <c r="H13" s="257">
        <f>+H14+H15</f>
        <v>57727.30775166453</v>
      </c>
      <c r="I13" s="257">
        <f>+I14+I15</f>
        <v>35049.99712819426</v>
      </c>
      <c r="J13" s="257">
        <f>+H13-I13</f>
        <v>22677.310623470265</v>
      </c>
    </row>
    <row r="14" spans="2:10" ht="12.75" customHeight="1">
      <c r="B14" s="343"/>
      <c r="F14" s="156" t="s">
        <v>160</v>
      </c>
      <c r="H14" s="257">
        <v>56430.401503301095</v>
      </c>
      <c r="I14" s="257">
        <v>32761.246014711454</v>
      </c>
      <c r="J14" s="257">
        <f>+H14-I14</f>
        <v>23669.15548858964</v>
      </c>
    </row>
    <row r="15" spans="2:10" ht="12.75" customHeight="1">
      <c r="B15" s="343"/>
      <c r="F15" s="156" t="s">
        <v>419</v>
      </c>
      <c r="H15" s="257">
        <v>1296.9062483634325</v>
      </c>
      <c r="I15" s="257">
        <v>2288.7511134828064</v>
      </c>
      <c r="J15" s="257">
        <f aca="true" t="shared" si="0" ref="J15:J22">+H15-I15</f>
        <v>-991.8448651193739</v>
      </c>
    </row>
    <row r="16" spans="2:10" ht="12.75" customHeight="1">
      <c r="B16" s="343"/>
      <c r="E16" s="156" t="s">
        <v>420</v>
      </c>
      <c r="H16" s="257">
        <v>1.800388047985396</v>
      </c>
      <c r="I16" s="257">
        <v>36.85164010542593</v>
      </c>
      <c r="J16" s="257">
        <f t="shared" si="0"/>
        <v>-35.051252057440536</v>
      </c>
    </row>
    <row r="17" spans="2:10" ht="12.75" customHeight="1">
      <c r="B17" s="343"/>
      <c r="E17" s="156" t="s">
        <v>169</v>
      </c>
      <c r="H17" s="257">
        <v>419.6115463320146</v>
      </c>
      <c r="I17" s="257">
        <v>812.9408556304835</v>
      </c>
      <c r="J17" s="257">
        <f t="shared" si="0"/>
        <v>-393.3293092984689</v>
      </c>
    </row>
    <row r="18" spans="2:10" ht="12.75" customHeight="1">
      <c r="B18" s="343"/>
      <c r="E18" s="156" t="s">
        <v>170</v>
      </c>
      <c r="H18" s="257">
        <v>531.38688857</v>
      </c>
      <c r="I18" s="257">
        <v>0</v>
      </c>
      <c r="J18" s="257">
        <f t="shared" si="0"/>
        <v>531.38688857</v>
      </c>
    </row>
    <row r="19" spans="2:10" ht="12.75" customHeight="1">
      <c r="B19" s="342"/>
      <c r="C19" s="254"/>
      <c r="D19" s="254" t="s">
        <v>421</v>
      </c>
      <c r="E19" s="254" t="s">
        <v>309</v>
      </c>
      <c r="F19" s="254"/>
      <c r="G19" s="254"/>
      <c r="H19" s="255">
        <f>+H20+H21+H22</f>
        <v>7830.424</v>
      </c>
      <c r="I19" s="255">
        <f>+I20+I21+I22</f>
        <v>8461.819</v>
      </c>
      <c r="J19" s="255">
        <f t="shared" si="0"/>
        <v>-631.3949999999995</v>
      </c>
    </row>
    <row r="20" spans="2:10" ht="12.75" customHeight="1">
      <c r="B20" s="343"/>
      <c r="E20" s="156" t="s">
        <v>171</v>
      </c>
      <c r="H20" s="257">
        <v>4694.87</v>
      </c>
      <c r="I20" s="257">
        <v>4571.05</v>
      </c>
      <c r="J20" s="257">
        <f t="shared" si="0"/>
        <v>123.81999999999971</v>
      </c>
    </row>
    <row r="21" spans="2:10" ht="12.75" customHeight="1">
      <c r="B21" s="343"/>
      <c r="E21" s="156" t="s">
        <v>172</v>
      </c>
      <c r="H21" s="257">
        <v>1213.3</v>
      </c>
      <c r="I21" s="257">
        <v>1239.3</v>
      </c>
      <c r="J21" s="257">
        <f t="shared" si="0"/>
        <v>-26</v>
      </c>
    </row>
    <row r="22" spans="2:10" ht="12.75" customHeight="1">
      <c r="B22" s="343"/>
      <c r="E22" s="156" t="s">
        <v>53</v>
      </c>
      <c r="H22" s="257">
        <v>1922.2540000000001</v>
      </c>
      <c r="I22" s="257">
        <v>2651.469</v>
      </c>
      <c r="J22" s="257">
        <f t="shared" si="0"/>
        <v>-729.2149999999999</v>
      </c>
    </row>
    <row r="23" spans="2:10" ht="9.75" customHeight="1">
      <c r="B23" s="343"/>
      <c r="H23" s="257"/>
      <c r="I23" s="257"/>
      <c r="J23" s="257"/>
    </row>
    <row r="24" spans="2:10" ht="12.75" customHeight="1">
      <c r="B24" s="342"/>
      <c r="C24" s="156" t="s">
        <v>422</v>
      </c>
      <c r="D24" s="379" t="s">
        <v>423</v>
      </c>
      <c r="E24" s="379"/>
      <c r="F24" s="379"/>
      <c r="G24" s="379"/>
      <c r="H24" s="257">
        <f>+H25+H26</f>
        <v>5660.693261437243</v>
      </c>
      <c r="I24" s="257">
        <f>+I25+I26</f>
        <v>24061.719551390648</v>
      </c>
      <c r="J24" s="257">
        <f aca="true" t="shared" si="1" ref="J24:J35">+H24-I24</f>
        <v>-18401.026289953406</v>
      </c>
    </row>
    <row r="25" spans="2:10" ht="12.75" customHeight="1">
      <c r="B25" s="342"/>
      <c r="E25" s="156" t="s">
        <v>424</v>
      </c>
      <c r="H25" s="257">
        <v>2.5</v>
      </c>
      <c r="I25" s="257">
        <v>5.7</v>
      </c>
      <c r="J25" s="257">
        <f t="shared" si="1"/>
        <v>-3.2</v>
      </c>
    </row>
    <row r="26" spans="2:10" ht="12.75" customHeight="1">
      <c r="B26" s="342"/>
      <c r="E26" s="156" t="s">
        <v>173</v>
      </c>
      <c r="H26" s="257">
        <f>+H27+H30+H33</f>
        <v>5658.193261437243</v>
      </c>
      <c r="I26" s="257">
        <f>+I27+I30+I33</f>
        <v>24056.019551390647</v>
      </c>
      <c r="J26" s="257">
        <f>+H26-I26</f>
        <v>-18397.826289953406</v>
      </c>
    </row>
    <row r="27" spans="2:10" ht="12.75" customHeight="1">
      <c r="B27" s="342"/>
      <c r="F27" s="156" t="s">
        <v>161</v>
      </c>
      <c r="H27" s="257">
        <f>+H28+H29</f>
        <v>3426.8535751875497</v>
      </c>
      <c r="I27" s="257">
        <f>+I28+I29</f>
        <v>22199.73793151576</v>
      </c>
      <c r="J27" s="257">
        <f t="shared" si="1"/>
        <v>-18772.88435632821</v>
      </c>
    </row>
    <row r="28" spans="2:10" ht="12.75" customHeight="1">
      <c r="B28" s="342"/>
      <c r="G28" s="156" t="s">
        <v>155</v>
      </c>
      <c r="H28" s="257">
        <v>1140.53014766</v>
      </c>
      <c r="I28" s="257">
        <v>0</v>
      </c>
      <c r="J28" s="257">
        <f t="shared" si="1"/>
        <v>1140.53014766</v>
      </c>
    </row>
    <row r="29" spans="2:10" ht="12.75" customHeight="1">
      <c r="B29" s="342"/>
      <c r="G29" s="156" t="s">
        <v>156</v>
      </c>
      <c r="H29" s="257">
        <v>2286.32342752755</v>
      </c>
      <c r="I29" s="257">
        <v>22199.73793151576</v>
      </c>
      <c r="J29" s="257">
        <f t="shared" si="1"/>
        <v>-19913.41450398821</v>
      </c>
    </row>
    <row r="30" spans="2:10" ht="12.75" customHeight="1">
      <c r="B30" s="342"/>
      <c r="F30" s="156" t="s">
        <v>77</v>
      </c>
      <c r="H30" s="257">
        <f>+H31+H32</f>
        <v>1156.7192381914122</v>
      </c>
      <c r="I30" s="257">
        <f>+I31+I32</f>
        <v>927.2701589695247</v>
      </c>
      <c r="J30" s="257">
        <f t="shared" si="1"/>
        <v>229.44907922188747</v>
      </c>
    </row>
    <row r="31" spans="2:10" ht="12.75" customHeight="1">
      <c r="B31" s="342"/>
      <c r="G31" s="156" t="s">
        <v>164</v>
      </c>
      <c r="H31" s="257">
        <v>834.6769229923243</v>
      </c>
      <c r="I31" s="257">
        <v>216.5338752335174</v>
      </c>
      <c r="J31" s="257">
        <f t="shared" si="1"/>
        <v>618.1430477588069</v>
      </c>
    </row>
    <row r="32" spans="2:10" ht="12.75" customHeight="1">
      <c r="B32" s="342"/>
      <c r="G32" s="156" t="s">
        <v>165</v>
      </c>
      <c r="H32" s="257">
        <v>322.04231519908785</v>
      </c>
      <c r="I32" s="257">
        <v>710.7362837360073</v>
      </c>
      <c r="J32" s="257">
        <f t="shared" si="1"/>
        <v>-388.69396853691944</v>
      </c>
    </row>
    <row r="33" spans="2:10" ht="12.75" customHeight="1">
      <c r="B33" s="342"/>
      <c r="F33" s="156" t="s">
        <v>80</v>
      </c>
      <c r="H33" s="257">
        <v>1074.6204480582812</v>
      </c>
      <c r="I33" s="257">
        <v>929.0114609053649</v>
      </c>
      <c r="J33" s="257">
        <f t="shared" si="1"/>
        <v>145.60898715291637</v>
      </c>
    </row>
    <row r="34" spans="2:10" ht="9.75" customHeight="1">
      <c r="B34" s="343"/>
      <c r="H34" s="257"/>
      <c r="I34" s="257"/>
      <c r="J34" s="257"/>
    </row>
    <row r="35" spans="2:10" ht="12.75" customHeight="1">
      <c r="B35" s="343"/>
      <c r="C35" s="156" t="s">
        <v>425</v>
      </c>
      <c r="D35" s="156" t="s">
        <v>426</v>
      </c>
      <c r="H35" s="257">
        <v>4002.862153104871</v>
      </c>
      <c r="I35" s="257">
        <v>596.4983474024237</v>
      </c>
      <c r="J35" s="257">
        <f t="shared" si="1"/>
        <v>3406.3638057024473</v>
      </c>
    </row>
    <row r="36" spans="2:10" ht="9.75" customHeight="1">
      <c r="B36" s="343"/>
      <c r="H36" s="257"/>
      <c r="I36" s="257"/>
      <c r="J36" s="257"/>
    </row>
    <row r="37" spans="2:10" ht="12.75" customHeight="1">
      <c r="B37" s="342" t="s">
        <v>427</v>
      </c>
      <c r="C37" s="254" t="s">
        <v>193</v>
      </c>
      <c r="D37" s="254"/>
      <c r="E37" s="254"/>
      <c r="F37" s="254"/>
      <c r="G37" s="254"/>
      <c r="H37" s="255">
        <f>+H39+H43</f>
        <v>96959.34164198145</v>
      </c>
      <c r="I37" s="255">
        <f>+I39+I43</f>
        <v>102587.5299929386</v>
      </c>
      <c r="J37" s="255">
        <f>+H37-I37</f>
        <v>-5628.188350957149</v>
      </c>
    </row>
    <row r="38" spans="2:10" ht="12.75" customHeight="1">
      <c r="B38" s="343"/>
      <c r="H38" s="257"/>
      <c r="I38" s="257"/>
      <c r="J38" s="257"/>
    </row>
    <row r="39" spans="2:10" ht="12.75" customHeight="1">
      <c r="B39" s="343"/>
      <c r="C39" s="156" t="s">
        <v>415</v>
      </c>
      <c r="D39" s="156" t="s">
        <v>428</v>
      </c>
      <c r="H39" s="257">
        <f>+H40+H41</f>
        <v>13.300991139999999</v>
      </c>
      <c r="I39" s="257">
        <f>+I40+I41</f>
        <v>0</v>
      </c>
      <c r="J39" s="257">
        <f>+H39-I39</f>
        <v>13.300991139999999</v>
      </c>
    </row>
    <row r="40" spans="2:10" ht="12.75" customHeight="1">
      <c r="B40" s="343"/>
      <c r="E40" s="156" t="s">
        <v>429</v>
      </c>
      <c r="H40" s="257">
        <v>13.300991139999999</v>
      </c>
      <c r="I40" s="257">
        <v>0</v>
      </c>
      <c r="J40" s="257">
        <f>+H40-I40</f>
        <v>13.300991139999999</v>
      </c>
    </row>
    <row r="41" spans="2:10" ht="12.75" customHeight="1">
      <c r="B41" s="343"/>
      <c r="E41" s="156" t="s">
        <v>430</v>
      </c>
      <c r="H41" s="257">
        <v>0</v>
      </c>
      <c r="I41" s="257">
        <v>0</v>
      </c>
      <c r="J41" s="257">
        <f>+H41-I41</f>
        <v>0</v>
      </c>
    </row>
    <row r="42" spans="2:10" ht="9.75" customHeight="1">
      <c r="B42" s="343"/>
      <c r="H42" s="257"/>
      <c r="I42" s="257"/>
      <c r="J42" s="257"/>
    </row>
    <row r="43" spans="2:10" ht="12.75" customHeight="1">
      <c r="B43" s="343"/>
      <c r="C43" s="156" t="s">
        <v>422</v>
      </c>
      <c r="D43" s="156" t="s">
        <v>431</v>
      </c>
      <c r="H43" s="257">
        <f>+H44+H53+H56+H59+H71</f>
        <v>96946.04065084145</v>
      </c>
      <c r="I43" s="257">
        <f>+I44+I53+I56+I59+I71</f>
        <v>102587.5299929386</v>
      </c>
      <c r="J43" s="257">
        <f aca="true" t="shared" si="2" ref="J43:J71">+H43-I43</f>
        <v>-5641.489342097149</v>
      </c>
    </row>
    <row r="44" spans="2:10" ht="12.75" customHeight="1">
      <c r="B44" s="343"/>
      <c r="E44" s="156" t="s">
        <v>161</v>
      </c>
      <c r="H44" s="257">
        <f>+H45+H49</f>
        <v>16302.522459379095</v>
      </c>
      <c r="I44" s="257">
        <f>+I45+I49</f>
        <v>11175.593163880527</v>
      </c>
      <c r="J44" s="257">
        <f t="shared" si="2"/>
        <v>5126.9292954985685</v>
      </c>
    </row>
    <row r="45" spans="2:10" ht="12.75" customHeight="1">
      <c r="B45" s="343"/>
      <c r="F45" s="156" t="s">
        <v>155</v>
      </c>
      <c r="H45" s="257">
        <f>+H46+H47+H48</f>
        <v>1995.268552885186</v>
      </c>
      <c r="I45" s="257">
        <f>+I46+I47+I48</f>
        <v>4166.721710902978</v>
      </c>
      <c r="J45" s="257">
        <f t="shared" si="2"/>
        <v>-2171.453158017792</v>
      </c>
    </row>
    <row r="46" spans="2:10" ht="12.75" customHeight="1">
      <c r="B46" s="343"/>
      <c r="G46" s="156" t="s">
        <v>15</v>
      </c>
      <c r="H46" s="257">
        <v>549.8032493200001</v>
      </c>
      <c r="I46" s="257">
        <v>1445.733749652978</v>
      </c>
      <c r="J46" s="257">
        <f t="shared" si="2"/>
        <v>-895.930500332978</v>
      </c>
    </row>
    <row r="47" spans="2:10" ht="12.75" customHeight="1">
      <c r="B47" s="343"/>
      <c r="G47" s="156" t="s">
        <v>16</v>
      </c>
      <c r="H47" s="257">
        <v>0</v>
      </c>
      <c r="I47" s="257">
        <v>998.1597403600001</v>
      </c>
      <c r="J47" s="257">
        <f t="shared" si="2"/>
        <v>-998.1597403600001</v>
      </c>
    </row>
    <row r="48" spans="2:10" ht="12.75" customHeight="1">
      <c r="B48" s="343"/>
      <c r="G48" s="156" t="s">
        <v>17</v>
      </c>
      <c r="H48" s="257">
        <v>1445.4653035651859</v>
      </c>
      <c r="I48" s="257">
        <v>1722.82822089</v>
      </c>
      <c r="J48" s="257">
        <f t="shared" si="2"/>
        <v>-277.36291732481413</v>
      </c>
    </row>
    <row r="49" spans="2:10" ht="12.75" customHeight="1">
      <c r="B49" s="343"/>
      <c r="F49" s="156" t="s">
        <v>156</v>
      </c>
      <c r="H49" s="257">
        <f>+H50+H51+H52</f>
        <v>14307.25390649391</v>
      </c>
      <c r="I49" s="257">
        <f>+I50+I51+I52</f>
        <v>7008.87145297755</v>
      </c>
      <c r="J49" s="257">
        <f t="shared" si="2"/>
        <v>7298.38245351636</v>
      </c>
    </row>
    <row r="50" spans="2:10" ht="12.75" customHeight="1">
      <c r="B50" s="343"/>
      <c r="G50" s="156" t="s">
        <v>15</v>
      </c>
      <c r="H50" s="257">
        <v>4527.984393979999</v>
      </c>
      <c r="I50" s="257">
        <v>2547.81471745</v>
      </c>
      <c r="J50" s="257">
        <f t="shared" si="2"/>
        <v>1980.1696765299994</v>
      </c>
    </row>
    <row r="51" spans="2:10" ht="12.75" customHeight="1">
      <c r="B51" s="343"/>
      <c r="G51" s="156" t="s">
        <v>16</v>
      </c>
      <c r="H51" s="257">
        <v>9428.96470051391</v>
      </c>
      <c r="I51" s="257">
        <v>2286.32342752755</v>
      </c>
      <c r="J51" s="257">
        <f t="shared" si="2"/>
        <v>7142.6412729863605</v>
      </c>
    </row>
    <row r="52" spans="2:10" ht="12.75" customHeight="1">
      <c r="B52" s="343"/>
      <c r="G52" s="156" t="s">
        <v>17</v>
      </c>
      <c r="H52" s="257">
        <v>350.30481199999997</v>
      </c>
      <c r="I52" s="257">
        <v>2174.7333079999994</v>
      </c>
      <c r="J52" s="257">
        <f t="shared" si="2"/>
        <v>-1824.4284959999995</v>
      </c>
    </row>
    <row r="53" spans="2:10" ht="12.75" customHeight="1">
      <c r="B53" s="343"/>
      <c r="E53" s="156" t="s">
        <v>77</v>
      </c>
      <c r="H53" s="257">
        <f>+H54+H55</f>
        <v>41564.2924464718</v>
      </c>
      <c r="I53" s="257">
        <f>+I54+I55</f>
        <v>50802.776243727785</v>
      </c>
      <c r="J53" s="257">
        <f t="shared" si="2"/>
        <v>-9238.483797255984</v>
      </c>
    </row>
    <row r="54" spans="2:10" ht="12.75" customHeight="1">
      <c r="B54" s="343"/>
      <c r="F54" s="156" t="s">
        <v>19</v>
      </c>
      <c r="H54" s="257">
        <v>35685.20500313867</v>
      </c>
      <c r="I54" s="257">
        <v>45769.88308495818</v>
      </c>
      <c r="J54" s="257">
        <f t="shared" si="2"/>
        <v>-10084.678081819511</v>
      </c>
    </row>
    <row r="55" spans="2:10" ht="12.75" customHeight="1">
      <c r="B55" s="343"/>
      <c r="F55" s="156" t="s">
        <v>8</v>
      </c>
      <c r="H55" s="257">
        <v>5879.087443333134</v>
      </c>
      <c r="I55" s="257">
        <v>5032.89315876961</v>
      </c>
      <c r="J55" s="257">
        <f t="shared" si="2"/>
        <v>846.194284563524</v>
      </c>
    </row>
    <row r="56" spans="2:10" ht="12.75" customHeight="1">
      <c r="B56" s="343"/>
      <c r="E56" s="156" t="s">
        <v>432</v>
      </c>
      <c r="H56" s="257">
        <v>1899.6149858478966</v>
      </c>
      <c r="I56" s="257">
        <v>1598.8463316018865</v>
      </c>
      <c r="J56" s="257">
        <f>+H56-I56</f>
        <v>300.7686542460101</v>
      </c>
    </row>
    <row r="57" spans="2:10" ht="12.75" customHeight="1">
      <c r="B57" s="343"/>
      <c r="F57" s="156" t="s">
        <v>19</v>
      </c>
      <c r="H57" s="257">
        <v>1758.2253636078965</v>
      </c>
      <c r="I57" s="257">
        <v>206.48865611999997</v>
      </c>
      <c r="J57" s="257">
        <f>+H57-I57</f>
        <v>1551.7367074878966</v>
      </c>
    </row>
    <row r="58" spans="2:10" ht="12.75" customHeight="1">
      <c r="B58" s="343"/>
      <c r="F58" s="156" t="s">
        <v>8</v>
      </c>
      <c r="H58" s="257">
        <v>141.38962224</v>
      </c>
      <c r="I58" s="257">
        <v>1392.3576754818866</v>
      </c>
      <c r="J58" s="257">
        <f>+H58-I58</f>
        <v>-1250.9680532418865</v>
      </c>
    </row>
    <row r="59" spans="2:10" ht="12.75" customHeight="1">
      <c r="B59" s="343"/>
      <c r="E59" s="156" t="s">
        <v>176</v>
      </c>
      <c r="H59" s="257">
        <f>+H60+H65</f>
        <v>31920.660759142644</v>
      </c>
      <c r="I59" s="257">
        <f>+I60+I65</f>
        <v>31753.914324475743</v>
      </c>
      <c r="J59" s="257">
        <f t="shared" si="2"/>
        <v>166.7464346669003</v>
      </c>
    </row>
    <row r="60" spans="2:10" ht="12.75" customHeight="1">
      <c r="B60" s="343"/>
      <c r="F60" s="156" t="s">
        <v>19</v>
      </c>
      <c r="H60" s="257">
        <f>+H61+H62+H63+H64</f>
        <v>14720.468049630386</v>
      </c>
      <c r="I60" s="257">
        <f>+I61+I62+I63+I64</f>
        <v>18647.933068151717</v>
      </c>
      <c r="J60" s="257">
        <f t="shared" si="2"/>
        <v>-3927.4650185213304</v>
      </c>
    </row>
    <row r="61" spans="2:10" ht="12.75" customHeight="1">
      <c r="B61" s="343"/>
      <c r="G61" s="156" t="s">
        <v>21</v>
      </c>
      <c r="H61" s="257">
        <v>1315.894101533258</v>
      </c>
      <c r="I61" s="257">
        <v>2702.0535878660967</v>
      </c>
      <c r="J61" s="257">
        <f t="shared" si="2"/>
        <v>-1386.1594863328387</v>
      </c>
    </row>
    <row r="62" spans="2:10" ht="12.75" customHeight="1">
      <c r="B62" s="343"/>
      <c r="G62" s="156" t="s">
        <v>22</v>
      </c>
      <c r="H62" s="257">
        <v>2085.3704019999996</v>
      </c>
      <c r="I62" s="257">
        <v>2327.761195188489</v>
      </c>
      <c r="J62" s="257">
        <f t="shared" si="2"/>
        <v>-242.39079318848962</v>
      </c>
    </row>
    <row r="63" spans="2:10" ht="12.75" customHeight="1">
      <c r="B63" s="343"/>
      <c r="G63" s="156" t="s">
        <v>74</v>
      </c>
      <c r="H63" s="257">
        <v>11319.20354609713</v>
      </c>
      <c r="I63" s="257">
        <v>13618.11828509713</v>
      </c>
      <c r="J63" s="257">
        <f t="shared" si="2"/>
        <v>-2298.9147390000016</v>
      </c>
    </row>
    <row r="64" spans="2:10" ht="12.75" customHeight="1">
      <c r="B64" s="343"/>
      <c r="G64" s="156" t="s">
        <v>24</v>
      </c>
      <c r="H64" s="257">
        <v>0</v>
      </c>
      <c r="I64" s="257">
        <v>0</v>
      </c>
      <c r="J64" s="257">
        <f t="shared" si="2"/>
        <v>0</v>
      </c>
    </row>
    <row r="65" spans="2:10" ht="12.75" customHeight="1">
      <c r="B65" s="343"/>
      <c r="F65" s="156" t="s">
        <v>8</v>
      </c>
      <c r="H65" s="257">
        <f>+H66+H67+H68+H69</f>
        <v>17200.192709512256</v>
      </c>
      <c r="I65" s="257">
        <f>+I66+I67+I68+I69</f>
        <v>13105.981256324025</v>
      </c>
      <c r="J65" s="257">
        <f t="shared" si="2"/>
        <v>4094.2114531882307</v>
      </c>
    </row>
    <row r="66" spans="2:10" ht="12.75" customHeight="1">
      <c r="B66" s="343"/>
      <c r="G66" s="156" t="s">
        <v>21</v>
      </c>
      <c r="H66" s="257">
        <v>2932.0562185311146</v>
      </c>
      <c r="I66" s="257">
        <v>1182.7454877878447</v>
      </c>
      <c r="J66" s="257">
        <f t="shared" si="2"/>
        <v>1749.31073074327</v>
      </c>
    </row>
    <row r="67" spans="2:10" ht="12.75" customHeight="1">
      <c r="B67" s="343"/>
      <c r="G67" s="156" t="s">
        <v>22</v>
      </c>
      <c r="H67" s="257">
        <v>14050.357311534157</v>
      </c>
      <c r="I67" s="257">
        <v>11720.791641518834</v>
      </c>
      <c r="J67" s="257">
        <f t="shared" si="2"/>
        <v>2329.565670015323</v>
      </c>
    </row>
    <row r="68" spans="2:10" ht="12.75" customHeight="1">
      <c r="B68" s="343"/>
      <c r="G68" s="156" t="s">
        <v>74</v>
      </c>
      <c r="H68" s="257">
        <v>186.37917944698287</v>
      </c>
      <c r="I68" s="257">
        <v>168.14412701734753</v>
      </c>
      <c r="J68" s="257">
        <f t="shared" si="2"/>
        <v>18.235052429635346</v>
      </c>
    </row>
    <row r="69" spans="2:10" ht="12.75" customHeight="1">
      <c r="B69" s="343"/>
      <c r="G69" s="156" t="s">
        <v>25</v>
      </c>
      <c r="H69" s="257">
        <v>31.4</v>
      </c>
      <c r="I69" s="257">
        <v>34.3</v>
      </c>
      <c r="J69" s="257">
        <f t="shared" si="2"/>
        <v>-2.8999999999999986</v>
      </c>
    </row>
    <row r="70" spans="2:10" ht="12.75" customHeight="1">
      <c r="B70" s="343"/>
      <c r="G70" s="156" t="s">
        <v>643</v>
      </c>
      <c r="H70" s="257">
        <v>0</v>
      </c>
      <c r="I70" s="257">
        <v>0</v>
      </c>
      <c r="J70" s="257">
        <f t="shared" si="2"/>
        <v>0</v>
      </c>
    </row>
    <row r="71" spans="2:10" ht="12.75" customHeight="1">
      <c r="B71" s="343"/>
      <c r="E71" s="156" t="s">
        <v>177</v>
      </c>
      <c r="H71" s="257">
        <f>+c_2!X73</f>
        <v>5258.950000000001</v>
      </c>
      <c r="I71" s="257">
        <f>+c_2!Y73</f>
        <v>7256.399929252652</v>
      </c>
      <c r="J71" s="257">
        <f t="shared" si="2"/>
        <v>-1997.4499292526516</v>
      </c>
    </row>
    <row r="72" spans="2:10" ht="9.75" customHeight="1">
      <c r="B72" s="343"/>
      <c r="H72" s="257"/>
      <c r="I72" s="257"/>
      <c r="J72" s="257"/>
    </row>
    <row r="73" spans="2:10" ht="12.75" customHeight="1">
      <c r="B73" s="344" t="s">
        <v>433</v>
      </c>
      <c r="C73" s="345" t="s">
        <v>434</v>
      </c>
      <c r="D73" s="345"/>
      <c r="E73" s="345"/>
      <c r="F73" s="345"/>
      <c r="G73" s="345"/>
      <c r="H73" s="337"/>
      <c r="I73" s="337"/>
      <c r="J73" s="337">
        <f>-(+J9+J37)</f>
        <v>-1526.071115476254</v>
      </c>
    </row>
    <row r="74" spans="8:10" ht="9.75" customHeight="1">
      <c r="H74" s="257"/>
      <c r="I74" s="257"/>
      <c r="J74" s="257"/>
    </row>
    <row r="75" spans="2:10" ht="12.75" customHeight="1">
      <c r="B75" s="156" t="s">
        <v>435</v>
      </c>
      <c r="H75" s="257"/>
      <c r="I75" s="257"/>
      <c r="J75" s="257"/>
    </row>
    <row r="76" spans="2:10" ht="12.75" customHeight="1">
      <c r="B76" s="244" t="s">
        <v>436</v>
      </c>
      <c r="C76" s="244"/>
      <c r="D76" s="244"/>
      <c r="E76" s="244"/>
      <c r="F76" s="244"/>
      <c r="G76" s="244"/>
      <c r="H76" s="258"/>
      <c r="I76" s="258"/>
      <c r="J76" s="258">
        <f>-J71</f>
        <v>1997.4499292526516</v>
      </c>
    </row>
    <row r="77" spans="2:10" ht="12.75" customHeight="1">
      <c r="B77" s="244" t="s">
        <v>437</v>
      </c>
      <c r="C77" s="244"/>
      <c r="D77" s="244"/>
      <c r="E77" s="244"/>
      <c r="F77" s="244"/>
      <c r="G77" s="244"/>
      <c r="H77" s="258">
        <f>+H37-H71</f>
        <v>91700.39164198145</v>
      </c>
      <c r="I77" s="258">
        <f>+I37-I71</f>
        <v>95331.13006368594</v>
      </c>
      <c r="J77" s="257">
        <f>+H77-I77</f>
        <v>-3630.738421704489</v>
      </c>
    </row>
    <row r="78" spans="8:10" ht="9.75" customHeight="1">
      <c r="H78" s="257"/>
      <c r="I78" s="257"/>
      <c r="J78" s="257"/>
    </row>
    <row r="79" spans="8:10" ht="12.75" customHeight="1">
      <c r="H79" s="346" t="s">
        <v>411</v>
      </c>
      <c r="I79" s="346" t="s">
        <v>412</v>
      </c>
      <c r="J79" s="346" t="s">
        <v>163</v>
      </c>
    </row>
    <row r="80" spans="2:10" ht="12.75" customHeight="1">
      <c r="B80" s="347" t="s">
        <v>438</v>
      </c>
      <c r="C80" s="156" t="s">
        <v>439</v>
      </c>
      <c r="H80" s="257">
        <f>+H81+H82+H83+H84</f>
        <v>13982.543286596036</v>
      </c>
      <c r="I80" s="257">
        <f>+I81+I82+I83+I84</f>
        <v>17834.061388106813</v>
      </c>
      <c r="J80" s="257">
        <f aca="true" t="shared" si="3" ref="J80:J89">+H80-I80</f>
        <v>-3851.5181015107773</v>
      </c>
    </row>
    <row r="81" spans="4:10" ht="12.75" customHeight="1">
      <c r="D81" s="156" t="s">
        <v>21</v>
      </c>
      <c r="H81" s="257">
        <v>1315.894101533258</v>
      </c>
      <c r="I81" s="257">
        <v>2702.0535878660967</v>
      </c>
      <c r="J81" s="257">
        <f t="shared" si="3"/>
        <v>-1386.1594863328387</v>
      </c>
    </row>
    <row r="82" spans="4:10" ht="12.75" customHeight="1">
      <c r="D82" s="156" t="s">
        <v>22</v>
      </c>
      <c r="H82" s="257">
        <v>1347.445638965647</v>
      </c>
      <c r="I82" s="257">
        <v>1513.8895151435859</v>
      </c>
      <c r="J82" s="257">
        <f t="shared" si="3"/>
        <v>-166.44387617793882</v>
      </c>
    </row>
    <row r="83" spans="4:10" ht="12.75" customHeight="1">
      <c r="D83" s="156" t="s">
        <v>74</v>
      </c>
      <c r="H83" s="257">
        <v>11319.203546097131</v>
      </c>
      <c r="I83" s="257">
        <v>13618.11828509713</v>
      </c>
      <c r="J83" s="257">
        <f t="shared" si="3"/>
        <v>-2298.914739</v>
      </c>
    </row>
    <row r="84" spans="4:10" ht="12.75" customHeight="1">
      <c r="D84" s="156" t="s">
        <v>24</v>
      </c>
      <c r="H84" s="257">
        <v>0</v>
      </c>
      <c r="I84" s="257">
        <v>0</v>
      </c>
      <c r="J84" s="257">
        <f t="shared" si="3"/>
        <v>0</v>
      </c>
    </row>
    <row r="85" spans="3:10" ht="12.75" customHeight="1">
      <c r="C85" s="156" t="s">
        <v>109</v>
      </c>
      <c r="H85" s="257">
        <f>+H86+H87+H88+H89</f>
        <v>5190.067921440632</v>
      </c>
      <c r="I85" s="257">
        <f>+I86+I87+I88+I89</f>
        <v>3025.519713896917</v>
      </c>
      <c r="J85" s="257">
        <f t="shared" si="3"/>
        <v>2164.548207543715</v>
      </c>
    </row>
    <row r="86" spans="4:10" ht="12.75" customHeight="1">
      <c r="D86" s="156" t="s">
        <v>21</v>
      </c>
      <c r="H86" s="257">
        <v>2298.8538013171146</v>
      </c>
      <c r="I86" s="257">
        <v>878.8857665630342</v>
      </c>
      <c r="J86" s="257">
        <f t="shared" si="3"/>
        <v>1419.9680347540805</v>
      </c>
    </row>
    <row r="87" spans="4:10" ht="12.75" customHeight="1">
      <c r="D87" s="156" t="s">
        <v>22</v>
      </c>
      <c r="H87" s="257">
        <v>2673.434940676535</v>
      </c>
      <c r="I87" s="257">
        <v>1952.645741316535</v>
      </c>
      <c r="J87" s="257">
        <f t="shared" si="3"/>
        <v>720.7891993600001</v>
      </c>
    </row>
    <row r="88" spans="4:10" ht="12.75" customHeight="1">
      <c r="D88" s="156" t="s">
        <v>74</v>
      </c>
      <c r="H88" s="257">
        <v>186.37917944698287</v>
      </c>
      <c r="I88" s="257">
        <v>159.68820601734754</v>
      </c>
      <c r="J88" s="257">
        <f t="shared" si="3"/>
        <v>26.690973429635335</v>
      </c>
    </row>
    <row r="89" spans="4:10" ht="12.75" customHeight="1">
      <c r="D89" s="156" t="s">
        <v>25</v>
      </c>
      <c r="H89" s="257">
        <v>31.4</v>
      </c>
      <c r="I89" s="257">
        <v>34.3</v>
      </c>
      <c r="J89" s="257">
        <f t="shared" si="3"/>
        <v>-2.8999999999999986</v>
      </c>
    </row>
    <row r="90" spans="2:10" ht="12.75">
      <c r="B90" s="251"/>
      <c r="C90" s="251"/>
      <c r="D90" s="251"/>
      <c r="E90" s="251"/>
      <c r="F90" s="251"/>
      <c r="G90" s="251"/>
      <c r="H90" s="251"/>
      <c r="I90" s="251"/>
      <c r="J90" s="251"/>
    </row>
  </sheetData>
  <mergeCells count="5">
    <mergeCell ref="D24:G24"/>
    <mergeCell ref="D11:G11"/>
    <mergeCell ref="B2:J2"/>
    <mergeCell ref="B3:J3"/>
    <mergeCell ref="C9:G9"/>
  </mergeCells>
  <printOptions/>
  <pageMargins left="0.75" right="0.75" top="1" bottom="1" header="0" footer="0"/>
  <pageSetup fitToHeight="1" fitToWidth="1" horizontalDpi="600" verticalDpi="600" orientation="portrait" scale="61" r:id="rId1"/>
</worksheet>
</file>

<file path=xl/worksheets/sheet20.xml><?xml version="1.0" encoding="utf-8"?>
<worksheet xmlns="http://schemas.openxmlformats.org/spreadsheetml/2006/main" xmlns:r="http://schemas.openxmlformats.org/officeDocument/2006/relationships">
  <sheetPr>
    <pageSetUpPr fitToPage="1"/>
  </sheetPr>
  <dimension ref="B1:T138"/>
  <sheetViews>
    <sheetView showGridLines="0" zoomScale="75" zoomScaleNormal="75" workbookViewId="0" topLeftCell="A1">
      <selection activeCell="A1" sqref="A1"/>
    </sheetView>
  </sheetViews>
  <sheetFormatPr defaultColWidth="11.421875" defaultRowHeight="12.75"/>
  <cols>
    <col min="1" max="3" width="2.7109375" style="162" customWidth="1"/>
    <col min="4" max="4" width="5.57421875" style="162" customWidth="1"/>
    <col min="5" max="5" width="3.00390625" style="162" customWidth="1"/>
    <col min="6" max="8" width="12.7109375" style="162" customWidth="1"/>
    <col min="9" max="9" width="5.28125" style="162" customWidth="1"/>
    <col min="10" max="10" width="11.7109375" style="202" customWidth="1"/>
    <col min="11" max="11" width="1.7109375" style="202" customWidth="1"/>
    <col min="12" max="12" width="11.7109375" style="163" customWidth="1"/>
    <col min="13" max="13" width="2.140625" style="163" customWidth="1"/>
    <col min="14" max="14" width="11.7109375" style="163" customWidth="1"/>
    <col min="15" max="15" width="1.7109375" style="163" customWidth="1"/>
    <col min="16" max="16" width="11.7109375" style="163" customWidth="1"/>
    <col min="17" max="17" width="1.421875" style="163" customWidth="1"/>
    <col min="18" max="18" width="11.7109375" style="202" customWidth="1"/>
    <col min="19" max="19" width="2.140625" style="202" customWidth="1"/>
    <col min="20" max="20" width="11.7109375" style="202" customWidth="1"/>
    <col min="21" max="16384" width="11.421875" style="162" customWidth="1"/>
  </cols>
  <sheetData>
    <row r="1" ht="12.75">
      <c r="B1" s="156" t="s">
        <v>679</v>
      </c>
    </row>
    <row r="2" spans="2:20" s="158" customFormat="1" ht="12.75" customHeight="1">
      <c r="B2" s="158" t="s">
        <v>687</v>
      </c>
      <c r="D2" s="159"/>
      <c r="E2" s="159"/>
      <c r="F2" s="159"/>
      <c r="G2" s="159"/>
      <c r="H2" s="159"/>
      <c r="I2" s="159"/>
      <c r="J2" s="160"/>
      <c r="K2" s="160"/>
      <c r="L2" s="160"/>
      <c r="M2" s="160"/>
      <c r="N2" s="161"/>
      <c r="O2" s="161"/>
      <c r="P2" s="161"/>
      <c r="Q2" s="161"/>
      <c r="R2" s="160"/>
      <c r="S2" s="160"/>
      <c r="T2" s="160"/>
    </row>
    <row r="3" spans="2:20" ht="12" customHeight="1">
      <c r="B3" s="162" t="s">
        <v>0</v>
      </c>
      <c r="J3" s="163"/>
      <c r="K3" s="163"/>
      <c r="N3" s="164"/>
      <c r="O3" s="164"/>
      <c r="P3" s="164"/>
      <c r="Q3" s="164"/>
      <c r="R3" s="163"/>
      <c r="S3" s="163"/>
      <c r="T3" s="163"/>
    </row>
    <row r="4" spans="2:20" s="166" customFormat="1" ht="12.75" customHeight="1">
      <c r="B4" s="165"/>
      <c r="J4" s="167"/>
      <c r="K4" s="167"/>
      <c r="L4" s="167"/>
      <c r="M4" s="167"/>
      <c r="N4" s="167"/>
      <c r="O4" s="167"/>
      <c r="P4" s="167"/>
      <c r="Q4" s="167"/>
      <c r="R4" s="167"/>
      <c r="S4" s="167"/>
      <c r="T4" s="168"/>
    </row>
    <row r="5" spans="2:20" s="166" customFormat="1" ht="12.75" customHeight="1">
      <c r="B5" s="169"/>
      <c r="C5" s="169"/>
      <c r="D5" s="169"/>
      <c r="E5" s="169"/>
      <c r="F5" s="169"/>
      <c r="G5" s="169"/>
      <c r="H5" s="170"/>
      <c r="I5" s="170"/>
      <c r="J5" s="170"/>
      <c r="K5" s="170"/>
      <c r="L5" s="170" t="s">
        <v>619</v>
      </c>
      <c r="M5" s="170"/>
      <c r="N5" s="170"/>
      <c r="O5" s="170"/>
      <c r="P5" s="170"/>
      <c r="Q5" s="170"/>
      <c r="R5" s="170"/>
      <c r="S5" s="170"/>
      <c r="T5" s="171"/>
    </row>
    <row r="6" spans="8:20" s="172" customFormat="1" ht="12" customHeight="1">
      <c r="H6" s="173"/>
      <c r="I6" s="173"/>
      <c r="J6" s="174"/>
      <c r="K6" s="174"/>
      <c r="L6" s="175" t="s">
        <v>639</v>
      </c>
      <c r="M6" s="175"/>
      <c r="N6" s="175"/>
      <c r="O6" s="175"/>
      <c r="P6" s="175"/>
      <c r="Q6" s="175"/>
      <c r="R6" s="175"/>
      <c r="S6" s="176"/>
      <c r="T6" s="177"/>
    </row>
    <row r="7" spans="2:20" s="172" customFormat="1" ht="15" customHeight="1">
      <c r="B7" s="167" t="s">
        <v>1</v>
      </c>
      <c r="F7" s="178"/>
      <c r="G7" s="178"/>
      <c r="H7" s="178"/>
      <c r="I7" s="178"/>
      <c r="J7" s="179"/>
      <c r="K7" s="179"/>
      <c r="L7" s="179"/>
      <c r="M7" s="179"/>
      <c r="N7" s="179"/>
      <c r="O7" s="179"/>
      <c r="P7" s="179"/>
      <c r="Q7" s="179"/>
      <c r="R7" s="179"/>
      <c r="S7" s="179"/>
      <c r="T7" s="179"/>
    </row>
    <row r="8" spans="2:20" s="166" customFormat="1" ht="41.25" customHeight="1" thickBot="1">
      <c r="B8" s="180"/>
      <c r="C8" s="180"/>
      <c r="D8" s="180"/>
      <c r="E8" s="180"/>
      <c r="F8" s="181"/>
      <c r="G8" s="181"/>
      <c r="H8" s="181"/>
      <c r="I8" s="182"/>
      <c r="J8" s="183">
        <v>2005</v>
      </c>
      <c r="K8" s="184"/>
      <c r="L8" s="183" t="s">
        <v>620</v>
      </c>
      <c r="M8" s="184"/>
      <c r="N8" s="185" t="s">
        <v>621</v>
      </c>
      <c r="O8" s="186"/>
      <c r="P8" s="187" t="s">
        <v>622</v>
      </c>
      <c r="Q8" s="186"/>
      <c r="R8" s="187" t="s">
        <v>521</v>
      </c>
      <c r="S8" s="185"/>
      <c r="T8" s="183">
        <v>2006</v>
      </c>
    </row>
    <row r="9" spans="6:20" s="172" customFormat="1" ht="9" customHeight="1">
      <c r="F9" s="178"/>
      <c r="G9" s="178"/>
      <c r="H9" s="178"/>
      <c r="I9" s="178"/>
      <c r="J9" s="179"/>
      <c r="K9" s="179"/>
      <c r="L9" s="179"/>
      <c r="M9" s="179"/>
      <c r="N9" s="179"/>
      <c r="O9" s="179"/>
      <c r="P9" s="179"/>
      <c r="Q9" s="179"/>
      <c r="R9" s="179"/>
      <c r="S9" s="179"/>
      <c r="T9" s="179"/>
    </row>
    <row r="10" spans="2:20" s="188" customFormat="1" ht="12" customHeight="1">
      <c r="B10" s="166" t="s">
        <v>196</v>
      </c>
      <c r="H10" s="189"/>
      <c r="I10" s="189"/>
      <c r="J10" s="206">
        <v>-32664.22996161162</v>
      </c>
      <c r="K10" s="219"/>
      <c r="L10" s="206">
        <v>5641.48934209716</v>
      </c>
      <c r="M10" s="219"/>
      <c r="N10" s="206">
        <v>6787.638160816248</v>
      </c>
      <c r="O10" s="219"/>
      <c r="P10" s="206">
        <v>4361.927526728927</v>
      </c>
      <c r="Q10" s="219"/>
      <c r="R10" s="206">
        <v>146.28241696144653</v>
      </c>
      <c r="S10" s="219"/>
      <c r="T10" s="206">
        <v>-15726.914932912085</v>
      </c>
    </row>
    <row r="11" spans="8:20" s="188" customFormat="1" ht="12" customHeight="1">
      <c r="H11" s="189"/>
      <c r="I11" s="189"/>
      <c r="J11" s="206"/>
      <c r="K11" s="219"/>
      <c r="L11" s="206"/>
      <c r="M11" s="219"/>
      <c r="N11" s="206"/>
      <c r="O11" s="219"/>
      <c r="P11" s="206"/>
      <c r="Q11" s="219"/>
      <c r="R11" s="206"/>
      <c r="S11" s="219"/>
      <c r="T11" s="206"/>
    </row>
    <row r="12" spans="2:20" s="188" customFormat="1" ht="12" customHeight="1">
      <c r="B12" s="188" t="s">
        <v>628</v>
      </c>
      <c r="H12" s="189"/>
      <c r="I12" s="189"/>
      <c r="J12" s="206">
        <v>91899.68535867098</v>
      </c>
      <c r="K12" s="219"/>
      <c r="L12" s="206">
        <v>16629.30948012339</v>
      </c>
      <c r="M12" s="219"/>
      <c r="N12" s="206">
        <v>9047.611896288117</v>
      </c>
      <c r="O12" s="219"/>
      <c r="P12" s="206">
        <v>3277.8659840892524</v>
      </c>
      <c r="Q12" s="219"/>
      <c r="R12" s="206">
        <v>103.45258816677381</v>
      </c>
      <c r="S12" s="219"/>
      <c r="T12" s="206">
        <v>120957.92530733852</v>
      </c>
    </row>
    <row r="13" spans="10:20" s="188" customFormat="1" ht="12" customHeight="1">
      <c r="J13" s="372"/>
      <c r="K13" s="233"/>
      <c r="L13" s="372"/>
      <c r="M13" s="233"/>
      <c r="N13" s="372"/>
      <c r="O13" s="233"/>
      <c r="P13" s="372"/>
      <c r="Q13" s="233"/>
      <c r="R13" s="372"/>
      <c r="S13" s="233"/>
      <c r="T13" s="372"/>
    </row>
    <row r="14" spans="2:20" s="188" customFormat="1" ht="12" customHeight="1">
      <c r="B14" s="375" t="s">
        <v>762</v>
      </c>
      <c r="C14" s="375"/>
      <c r="D14" s="375"/>
      <c r="E14" s="376"/>
      <c r="F14" s="375"/>
      <c r="G14" s="375"/>
      <c r="H14" s="376"/>
      <c r="I14" s="376"/>
      <c r="J14" s="372">
        <v>107.8</v>
      </c>
      <c r="K14" s="233"/>
      <c r="L14" s="372">
        <v>7764.4657226071295</v>
      </c>
      <c r="M14" s="233"/>
      <c r="N14" s="372">
        <v>0</v>
      </c>
      <c r="O14" s="233"/>
      <c r="P14" s="372">
        <v>0</v>
      </c>
      <c r="Q14" s="233"/>
      <c r="R14" s="372">
        <v>0</v>
      </c>
      <c r="S14" s="233"/>
      <c r="T14" s="372">
        <v>7872.26572260713</v>
      </c>
    </row>
    <row r="15" spans="4:20" s="188" customFormat="1" ht="12" customHeight="1">
      <c r="D15" s="190"/>
      <c r="E15" s="190" t="s">
        <v>161</v>
      </c>
      <c r="H15" s="190"/>
      <c r="I15" s="190"/>
      <c r="J15" s="206">
        <v>0</v>
      </c>
      <c r="K15" s="219"/>
      <c r="L15" s="206">
        <v>0</v>
      </c>
      <c r="M15" s="219"/>
      <c r="N15" s="206">
        <v>0</v>
      </c>
      <c r="O15" s="219"/>
      <c r="P15" s="206">
        <v>0</v>
      </c>
      <c r="Q15" s="219"/>
      <c r="R15" s="206">
        <v>0</v>
      </c>
      <c r="S15" s="219"/>
      <c r="T15" s="206">
        <v>0</v>
      </c>
    </row>
    <row r="16" spans="4:20" s="188" customFormat="1" ht="12" customHeight="1">
      <c r="D16" s="190"/>
      <c r="E16" s="190" t="s">
        <v>77</v>
      </c>
      <c r="G16" s="190"/>
      <c r="H16" s="190"/>
      <c r="I16" s="190"/>
      <c r="J16" s="206">
        <v>0</v>
      </c>
      <c r="K16" s="219"/>
      <c r="L16" s="206">
        <v>7173.539015433398</v>
      </c>
      <c r="M16" s="219"/>
      <c r="N16" s="206">
        <v>0</v>
      </c>
      <c r="O16" s="219"/>
      <c r="P16" s="206">
        <v>0</v>
      </c>
      <c r="Q16" s="219"/>
      <c r="R16" s="206">
        <v>0</v>
      </c>
      <c r="S16" s="219"/>
      <c r="T16" s="206">
        <v>7173.539015433399</v>
      </c>
    </row>
    <row r="17" spans="5:20" s="188" customFormat="1" ht="12" customHeight="1">
      <c r="E17" s="190" t="s">
        <v>432</v>
      </c>
      <c r="G17" s="190"/>
      <c r="H17" s="190"/>
      <c r="I17" s="190"/>
      <c r="J17" s="206">
        <v>0</v>
      </c>
      <c r="K17" s="219"/>
      <c r="L17" s="206">
        <v>0</v>
      </c>
      <c r="M17" s="219"/>
      <c r="N17" s="206">
        <v>0</v>
      </c>
      <c r="O17" s="219"/>
      <c r="P17" s="206">
        <v>0</v>
      </c>
      <c r="Q17" s="219"/>
      <c r="R17" s="206">
        <v>0</v>
      </c>
      <c r="S17" s="219"/>
      <c r="T17" s="206">
        <v>0</v>
      </c>
    </row>
    <row r="18" spans="5:20" s="188" customFormat="1" ht="12" customHeight="1">
      <c r="E18" s="190" t="s">
        <v>80</v>
      </c>
      <c r="H18" s="190"/>
      <c r="I18" s="190"/>
      <c r="J18" s="206">
        <v>107.8</v>
      </c>
      <c r="K18" s="219"/>
      <c r="L18" s="206">
        <v>590.926707173731</v>
      </c>
      <c r="M18" s="219"/>
      <c r="N18" s="206">
        <v>0</v>
      </c>
      <c r="O18" s="219"/>
      <c r="P18" s="206">
        <v>0</v>
      </c>
      <c r="Q18" s="219"/>
      <c r="R18" s="206">
        <v>0</v>
      </c>
      <c r="S18" s="219"/>
      <c r="T18" s="206">
        <v>698.7267071737309</v>
      </c>
    </row>
    <row r="19" spans="2:20" s="188" customFormat="1" ht="12" customHeight="1">
      <c r="B19" s="375" t="s">
        <v>763</v>
      </c>
      <c r="C19" s="375"/>
      <c r="D19" s="375"/>
      <c r="E19" s="375"/>
      <c r="F19" s="375"/>
      <c r="G19" s="375"/>
      <c r="H19" s="376"/>
      <c r="I19" s="376"/>
      <c r="J19" s="372">
        <v>45417.99630070193</v>
      </c>
      <c r="K19" s="233"/>
      <c r="L19" s="372">
        <v>4301.520024569467</v>
      </c>
      <c r="M19" s="233"/>
      <c r="N19" s="372">
        <v>4991.815545745773</v>
      </c>
      <c r="O19" s="233"/>
      <c r="P19" s="372">
        <v>2337.054396406854</v>
      </c>
      <c r="Q19" s="233"/>
      <c r="R19" s="372">
        <v>-124.40372581322617</v>
      </c>
      <c r="S19" s="233"/>
      <c r="T19" s="372">
        <v>56923.98254161079</v>
      </c>
    </row>
    <row r="20" spans="3:20" s="188" customFormat="1" ht="12" customHeight="1">
      <c r="C20" s="188" t="s">
        <v>644</v>
      </c>
      <c r="H20" s="190"/>
      <c r="I20" s="190"/>
      <c r="J20" s="206">
        <v>17207.748</v>
      </c>
      <c r="K20" s="219"/>
      <c r="L20" s="206">
        <v>1997.4499292526511</v>
      </c>
      <c r="M20" s="219"/>
      <c r="N20" s="206">
        <v>-47.999796938862005</v>
      </c>
      <c r="O20" s="219"/>
      <c r="P20" s="206">
        <v>519.3927041471261</v>
      </c>
      <c r="Q20" s="219"/>
      <c r="R20" s="206">
        <v>0.0017266790935366316</v>
      </c>
      <c r="S20" s="219"/>
      <c r="T20" s="206">
        <v>19676.592563140002</v>
      </c>
    </row>
    <row r="21" spans="5:20" s="188" customFormat="1" ht="12" customHeight="1">
      <c r="E21" s="188" t="s">
        <v>177</v>
      </c>
      <c r="H21" s="190"/>
      <c r="I21" s="190"/>
      <c r="J21" s="206">
        <v>16963.4</v>
      </c>
      <c r="K21" s="219"/>
      <c r="L21" s="206">
        <v>1997.4499292526511</v>
      </c>
      <c r="M21" s="219"/>
      <c r="N21" s="206">
        <v>-47.999796938862005</v>
      </c>
      <c r="O21" s="219"/>
      <c r="P21" s="206">
        <v>516.092704147126</v>
      </c>
      <c r="Q21" s="219"/>
      <c r="R21" s="206">
        <v>0.0017266790935366316</v>
      </c>
      <c r="S21" s="219"/>
      <c r="T21" s="206">
        <v>19428.94456314</v>
      </c>
    </row>
    <row r="22" spans="6:20" s="188" customFormat="1" ht="12" customHeight="1">
      <c r="F22" s="188" t="s">
        <v>73</v>
      </c>
      <c r="H22" s="190"/>
      <c r="I22" s="190"/>
      <c r="J22" s="206">
        <v>16689.1</v>
      </c>
      <c r="K22" s="219"/>
      <c r="L22" s="206">
        <v>2079.005927670149</v>
      </c>
      <c r="M22" s="219"/>
      <c r="N22" s="206">
        <v>-47.999796938862005</v>
      </c>
      <c r="O22" s="219"/>
      <c r="P22" s="206">
        <v>504.82013116962565</v>
      </c>
      <c r="Q22" s="219"/>
      <c r="R22" s="206">
        <v>0.0017266790928260889</v>
      </c>
      <c r="S22" s="219"/>
      <c r="T22" s="206">
        <v>19224.92798858</v>
      </c>
    </row>
    <row r="23" spans="6:20" s="188" customFormat="1" ht="12" customHeight="1">
      <c r="F23" s="188" t="s">
        <v>53</v>
      </c>
      <c r="H23" s="190"/>
      <c r="I23" s="190"/>
      <c r="J23" s="206">
        <v>274.2999999999993</v>
      </c>
      <c r="K23" s="219"/>
      <c r="L23" s="206">
        <v>-81.55599841749792</v>
      </c>
      <c r="M23" s="219"/>
      <c r="N23" s="206">
        <v>0</v>
      </c>
      <c r="O23" s="219"/>
      <c r="P23" s="206">
        <v>11.272572977500397</v>
      </c>
      <c r="Q23" s="219"/>
      <c r="R23" s="206">
        <v>7.105427357601002E-13</v>
      </c>
      <c r="S23" s="219"/>
      <c r="T23" s="206">
        <v>204.01657456000248</v>
      </c>
    </row>
    <row r="24" spans="5:20" s="188" customFormat="1" ht="12" customHeight="1">
      <c r="E24" s="188" t="s">
        <v>629</v>
      </c>
      <c r="H24" s="190"/>
      <c r="I24" s="190"/>
      <c r="J24" s="206">
        <v>244.34799999999998</v>
      </c>
      <c r="K24" s="219"/>
      <c r="L24" s="206">
        <v>0</v>
      </c>
      <c r="M24" s="219"/>
      <c r="N24" s="206">
        <v>0</v>
      </c>
      <c r="O24" s="219"/>
      <c r="P24" s="206">
        <v>3.3</v>
      </c>
      <c r="Q24" s="219"/>
      <c r="R24" s="206">
        <v>0</v>
      </c>
      <c r="S24" s="219"/>
      <c r="T24" s="206">
        <v>247.648</v>
      </c>
    </row>
    <row r="25" spans="3:20" s="188" customFormat="1" ht="12" customHeight="1">
      <c r="C25" s="188" t="s">
        <v>645</v>
      </c>
      <c r="D25" s="190"/>
      <c r="H25" s="190"/>
      <c r="I25" s="190"/>
      <c r="J25" s="206">
        <v>3237.2305208400003</v>
      </c>
      <c r="K25" s="219"/>
      <c r="L25" s="206">
        <v>-80.91391586317354</v>
      </c>
      <c r="M25" s="219"/>
      <c r="N25" s="206">
        <v>80.59263946987744</v>
      </c>
      <c r="O25" s="219"/>
      <c r="P25" s="206">
        <v>975.4060251817858</v>
      </c>
      <c r="Q25" s="219"/>
      <c r="R25" s="206">
        <v>-141.98755118848948</v>
      </c>
      <c r="S25" s="219"/>
      <c r="T25" s="206">
        <v>4070.32771844</v>
      </c>
    </row>
    <row r="26" spans="4:20" s="188" customFormat="1" ht="12" customHeight="1">
      <c r="D26" s="190" t="s">
        <v>161</v>
      </c>
      <c r="H26" s="190"/>
      <c r="I26" s="190"/>
      <c r="J26" s="206">
        <v>0</v>
      </c>
      <c r="K26" s="219"/>
      <c r="L26" s="206">
        <v>71.97108718</v>
      </c>
      <c r="M26" s="219"/>
      <c r="N26" s="206">
        <v>1.019963</v>
      </c>
      <c r="O26" s="219"/>
      <c r="P26" s="206">
        <v>0</v>
      </c>
      <c r="Q26" s="219"/>
      <c r="R26" s="206">
        <v>4.246603069191224E-15</v>
      </c>
      <c r="S26" s="219"/>
      <c r="T26" s="206">
        <v>72.99105018</v>
      </c>
    </row>
    <row r="27" spans="4:20" s="188" customFormat="1" ht="12" customHeight="1">
      <c r="D27" s="190" t="s">
        <v>77</v>
      </c>
      <c r="H27" s="190"/>
      <c r="I27" s="190"/>
      <c r="J27" s="206">
        <v>325.502</v>
      </c>
      <c r="K27" s="219"/>
      <c r="L27" s="206">
        <v>-78.06748100000007</v>
      </c>
      <c r="M27" s="219"/>
      <c r="N27" s="206">
        <v>1.5582539999999998</v>
      </c>
      <c r="O27" s="219"/>
      <c r="P27" s="206">
        <v>0</v>
      </c>
      <c r="Q27" s="219"/>
      <c r="R27" s="206">
        <v>24.584145999999812</v>
      </c>
      <c r="S27" s="219"/>
      <c r="T27" s="206">
        <v>273.576919</v>
      </c>
    </row>
    <row r="28" spans="4:20" s="188" customFormat="1" ht="12" customHeight="1">
      <c r="D28" s="190"/>
      <c r="E28" s="188" t="s">
        <v>530</v>
      </c>
      <c r="H28" s="190"/>
      <c r="I28" s="190"/>
      <c r="J28" s="206">
        <v>17.6</v>
      </c>
      <c r="K28" s="219"/>
      <c r="L28" s="206">
        <v>17.375262999999997</v>
      </c>
      <c r="M28" s="219"/>
      <c r="N28" s="206">
        <v>1.189952</v>
      </c>
      <c r="O28" s="219"/>
      <c r="P28" s="206">
        <v>0</v>
      </c>
      <c r="Q28" s="219"/>
      <c r="R28" s="206">
        <v>-0.0025609999999944844</v>
      </c>
      <c r="S28" s="219"/>
      <c r="T28" s="206">
        <v>36.162654</v>
      </c>
    </row>
    <row r="29" spans="4:20" s="188" customFormat="1" ht="12" customHeight="1">
      <c r="D29" s="190"/>
      <c r="E29" s="188" t="s">
        <v>215</v>
      </c>
      <c r="H29" s="190"/>
      <c r="I29" s="190"/>
      <c r="J29" s="206">
        <v>307.902</v>
      </c>
      <c r="K29" s="219"/>
      <c r="L29" s="206">
        <v>-95.44274400000006</v>
      </c>
      <c r="M29" s="219"/>
      <c r="N29" s="206">
        <v>0.3683019999999999</v>
      </c>
      <c r="O29" s="219"/>
      <c r="P29" s="206">
        <v>0</v>
      </c>
      <c r="Q29" s="219"/>
      <c r="R29" s="206">
        <v>24.586706999999805</v>
      </c>
      <c r="S29" s="219"/>
      <c r="T29" s="206">
        <v>237.414265</v>
      </c>
    </row>
    <row r="30" spans="4:20" s="188" customFormat="1" ht="12" customHeight="1">
      <c r="D30" s="190" t="s">
        <v>432</v>
      </c>
      <c r="H30" s="190"/>
      <c r="I30" s="190"/>
      <c r="J30" s="206">
        <v>781.8355208400001</v>
      </c>
      <c r="K30" s="219"/>
      <c r="L30" s="206">
        <v>-1117.0741572316635</v>
      </c>
      <c r="M30" s="219"/>
      <c r="N30" s="206">
        <v>78.01442246987745</v>
      </c>
      <c r="O30" s="219"/>
      <c r="P30" s="206">
        <v>966.8916541817858</v>
      </c>
      <c r="Q30" s="219"/>
      <c r="R30" s="206">
        <v>0</v>
      </c>
      <c r="S30" s="219"/>
      <c r="T30" s="206">
        <v>709.6674402599999</v>
      </c>
    </row>
    <row r="31" spans="4:20" s="188" customFormat="1" ht="12" customHeight="1">
      <c r="D31" s="190" t="s">
        <v>80</v>
      </c>
      <c r="H31" s="190"/>
      <c r="I31" s="190"/>
      <c r="J31" s="206">
        <v>2129.893</v>
      </c>
      <c r="K31" s="219"/>
      <c r="L31" s="206">
        <v>1042.25663518849</v>
      </c>
      <c r="M31" s="219"/>
      <c r="N31" s="206">
        <v>0</v>
      </c>
      <c r="O31" s="219"/>
      <c r="P31" s="206">
        <v>8.514370999999999</v>
      </c>
      <c r="Q31" s="219"/>
      <c r="R31" s="206">
        <v>-166.57169718848928</v>
      </c>
      <c r="S31" s="219"/>
      <c r="T31" s="206">
        <v>3014.092309</v>
      </c>
    </row>
    <row r="32" spans="4:20" s="188" customFormat="1" ht="12" customHeight="1">
      <c r="D32" s="190"/>
      <c r="E32" s="188" t="s">
        <v>22</v>
      </c>
      <c r="H32" s="190"/>
      <c r="I32" s="190"/>
      <c r="J32" s="206">
        <v>678.697</v>
      </c>
      <c r="K32" s="219"/>
      <c r="L32" s="206">
        <v>223.15189618848956</v>
      </c>
      <c r="M32" s="219"/>
      <c r="N32" s="206">
        <v>0</v>
      </c>
      <c r="O32" s="219"/>
      <c r="P32" s="206">
        <v>0</v>
      </c>
      <c r="Q32" s="219"/>
      <c r="R32" s="206">
        <v>80.82114081151047</v>
      </c>
      <c r="S32" s="219"/>
      <c r="T32" s="206">
        <v>982.6700370000001</v>
      </c>
    </row>
    <row r="33" spans="4:20" s="188" customFormat="1" ht="12" customHeight="1">
      <c r="D33" s="190"/>
      <c r="E33" s="188" t="s">
        <v>624</v>
      </c>
      <c r="H33" s="190"/>
      <c r="I33" s="190"/>
      <c r="J33" s="206">
        <v>464.245</v>
      </c>
      <c r="K33" s="219"/>
      <c r="L33" s="206">
        <v>147.2049791779387</v>
      </c>
      <c r="M33" s="219"/>
      <c r="N33" s="206">
        <v>0</v>
      </c>
      <c r="O33" s="219"/>
      <c r="P33" s="206">
        <v>0</v>
      </c>
      <c r="Q33" s="219"/>
      <c r="R33" s="206">
        <v>72.26028825891154</v>
      </c>
      <c r="S33" s="219"/>
      <c r="T33" s="206">
        <v>683.7102674368502</v>
      </c>
    </row>
    <row r="34" spans="2:20" s="188" customFormat="1" ht="12" customHeight="1">
      <c r="B34" s="190"/>
      <c r="C34" s="190"/>
      <c r="D34" s="190"/>
      <c r="E34" s="188" t="s">
        <v>646</v>
      </c>
      <c r="H34" s="190"/>
      <c r="I34" s="190"/>
      <c r="J34" s="206">
        <v>214.452</v>
      </c>
      <c r="K34" s="219"/>
      <c r="L34" s="206">
        <v>75.94691701055086</v>
      </c>
      <c r="M34" s="219"/>
      <c r="N34" s="206">
        <v>0</v>
      </c>
      <c r="O34" s="219"/>
      <c r="P34" s="206">
        <v>0</v>
      </c>
      <c r="Q34" s="219"/>
      <c r="R34" s="206">
        <v>8.56085255259893</v>
      </c>
      <c r="S34" s="219"/>
      <c r="T34" s="206">
        <v>298.95976956314985</v>
      </c>
    </row>
    <row r="35" spans="5:20" s="188" customFormat="1" ht="12" customHeight="1">
      <c r="E35" s="188" t="s">
        <v>74</v>
      </c>
      <c r="H35" s="190"/>
      <c r="I35" s="190"/>
      <c r="J35" s="206">
        <v>1451.196</v>
      </c>
      <c r="K35" s="219"/>
      <c r="L35" s="206">
        <v>819.1047390000006</v>
      </c>
      <c r="M35" s="219"/>
      <c r="N35" s="206">
        <v>0</v>
      </c>
      <c r="O35" s="219"/>
      <c r="P35" s="206">
        <v>8.514370999999999</v>
      </c>
      <c r="Q35" s="219"/>
      <c r="R35" s="206">
        <v>-247.39283799999976</v>
      </c>
      <c r="S35" s="219"/>
      <c r="T35" s="206">
        <v>2031.422272</v>
      </c>
    </row>
    <row r="36" spans="3:20" s="188" customFormat="1" ht="12" customHeight="1">
      <c r="C36" s="188" t="s">
        <v>647</v>
      </c>
      <c r="E36" s="190"/>
      <c r="H36" s="190"/>
      <c r="I36" s="190"/>
      <c r="J36" s="206">
        <v>22603.9911364339</v>
      </c>
      <c r="K36" s="219"/>
      <c r="L36" s="206">
        <v>390.6792155900018</v>
      </c>
      <c r="M36" s="219"/>
      <c r="N36" s="206">
        <v>4619.828289849962</v>
      </c>
      <c r="O36" s="219"/>
      <c r="P36" s="206">
        <v>814.878695001589</v>
      </c>
      <c r="Q36" s="219"/>
      <c r="R36" s="206">
        <v>-0.019727114469425544</v>
      </c>
      <c r="S36" s="219"/>
      <c r="T36" s="206">
        <v>28429.35760976098</v>
      </c>
    </row>
    <row r="37" spans="5:20" s="188" customFormat="1" ht="12" customHeight="1">
      <c r="E37" s="190" t="s">
        <v>630</v>
      </c>
      <c r="H37" s="190"/>
      <c r="I37" s="190"/>
      <c r="J37" s="206">
        <v>0</v>
      </c>
      <c r="K37" s="219"/>
      <c r="L37" s="206">
        <v>0</v>
      </c>
      <c r="M37" s="219"/>
      <c r="N37" s="206">
        <v>0</v>
      </c>
      <c r="O37" s="219"/>
      <c r="P37" s="206">
        <v>0</v>
      </c>
      <c r="Q37" s="219"/>
      <c r="R37" s="206">
        <v>0</v>
      </c>
      <c r="S37" s="219"/>
      <c r="T37" s="206">
        <v>0</v>
      </c>
    </row>
    <row r="38" spans="5:20" s="188" customFormat="1" ht="12" customHeight="1">
      <c r="E38" s="190" t="s">
        <v>631</v>
      </c>
      <c r="H38" s="190"/>
      <c r="I38" s="190"/>
      <c r="J38" s="206">
        <v>22531.48691512195</v>
      </c>
      <c r="K38" s="219"/>
      <c r="L38" s="206">
        <v>480.6246467888084</v>
      </c>
      <c r="M38" s="219"/>
      <c r="N38" s="206">
        <v>4620.638289849963</v>
      </c>
      <c r="O38" s="219"/>
      <c r="P38" s="206">
        <v>740.6940552342433</v>
      </c>
      <c r="Q38" s="219"/>
      <c r="R38" s="206">
        <v>-0.021160512112203378</v>
      </c>
      <c r="S38" s="219"/>
      <c r="T38" s="206">
        <v>28373.422746482847</v>
      </c>
    </row>
    <row r="39" spans="5:20" s="188" customFormat="1" ht="12" customHeight="1">
      <c r="E39" s="190"/>
      <c r="F39" s="188" t="s">
        <v>530</v>
      </c>
      <c r="H39" s="191"/>
      <c r="I39" s="191"/>
      <c r="J39" s="206">
        <v>21903.58691512195</v>
      </c>
      <c r="K39" s="219"/>
      <c r="L39" s="206">
        <v>785.5984831888079</v>
      </c>
      <c r="M39" s="219"/>
      <c r="N39" s="206">
        <v>4609.638289849962</v>
      </c>
      <c r="O39" s="219"/>
      <c r="P39" s="206">
        <v>737.6480189714179</v>
      </c>
      <c r="Q39" s="219"/>
      <c r="R39" s="206">
        <v>-0.038088919915026054</v>
      </c>
      <c r="S39" s="219"/>
      <c r="T39" s="206">
        <v>28036.433618212217</v>
      </c>
    </row>
    <row r="40" spans="5:20" s="188" customFormat="1" ht="12" customHeight="1">
      <c r="E40" s="190"/>
      <c r="F40" s="188" t="s">
        <v>215</v>
      </c>
      <c r="H40" s="191"/>
      <c r="I40" s="191"/>
      <c r="J40" s="206">
        <v>627.9</v>
      </c>
      <c r="K40" s="219"/>
      <c r="L40" s="206">
        <v>-304.9738363999994</v>
      </c>
      <c r="M40" s="219"/>
      <c r="N40" s="206">
        <v>11</v>
      </c>
      <c r="O40" s="219"/>
      <c r="P40" s="206">
        <v>3.0460362628253272</v>
      </c>
      <c r="Q40" s="219"/>
      <c r="R40" s="206">
        <v>0.016928407802822676</v>
      </c>
      <c r="S40" s="219"/>
      <c r="T40" s="206">
        <v>336.98912827062867</v>
      </c>
    </row>
    <row r="41" spans="5:20" s="188" customFormat="1" ht="12" customHeight="1">
      <c r="E41" s="190" t="s">
        <v>432</v>
      </c>
      <c r="H41" s="190"/>
      <c r="I41" s="190"/>
      <c r="J41" s="206">
        <v>33.97050619</v>
      </c>
      <c r="K41" s="219"/>
      <c r="L41" s="206">
        <v>-75.49643568734575</v>
      </c>
      <c r="M41" s="219"/>
      <c r="N41" s="206">
        <v>-0.8099999999999952</v>
      </c>
      <c r="O41" s="219"/>
      <c r="P41" s="206">
        <v>74.18463976734576</v>
      </c>
      <c r="Q41" s="219"/>
      <c r="R41" s="206">
        <v>0</v>
      </c>
      <c r="S41" s="219"/>
      <c r="T41" s="206">
        <v>31.84871027</v>
      </c>
    </row>
    <row r="42" spans="5:20" s="188" customFormat="1" ht="12" customHeight="1">
      <c r="E42" s="190" t="s">
        <v>632</v>
      </c>
      <c r="H42" s="190"/>
      <c r="I42" s="190"/>
      <c r="J42" s="206">
        <v>38.533715121951225</v>
      </c>
      <c r="K42" s="219"/>
      <c r="L42" s="206">
        <v>-14.448995511460858</v>
      </c>
      <c r="M42" s="219"/>
      <c r="N42" s="206">
        <v>0</v>
      </c>
      <c r="O42" s="219"/>
      <c r="P42" s="206">
        <v>0</v>
      </c>
      <c r="Q42" s="219"/>
      <c r="R42" s="206">
        <v>0.0014333976427778339</v>
      </c>
      <c r="S42" s="219"/>
      <c r="T42" s="206">
        <v>24.086153008133138</v>
      </c>
    </row>
    <row r="43" spans="5:20" s="188" customFormat="1" ht="12" customHeight="1">
      <c r="E43" s="190"/>
      <c r="F43" s="188" t="s">
        <v>22</v>
      </c>
      <c r="H43" s="190"/>
      <c r="I43" s="190"/>
      <c r="J43" s="206">
        <v>0</v>
      </c>
      <c r="K43" s="219"/>
      <c r="L43" s="206">
        <v>0</v>
      </c>
      <c r="M43" s="219"/>
      <c r="N43" s="206">
        <v>0</v>
      </c>
      <c r="O43" s="219"/>
      <c r="P43" s="206">
        <v>0</v>
      </c>
      <c r="Q43" s="219"/>
      <c r="R43" s="206">
        <v>0</v>
      </c>
      <c r="S43" s="219"/>
      <c r="T43" s="206">
        <v>0</v>
      </c>
    </row>
    <row r="44" spans="5:20" s="188" customFormat="1" ht="12" customHeight="1">
      <c r="E44" s="190"/>
      <c r="F44" s="188" t="s">
        <v>624</v>
      </c>
      <c r="H44" s="190"/>
      <c r="I44" s="190"/>
      <c r="J44" s="206">
        <v>0</v>
      </c>
      <c r="K44" s="219"/>
      <c r="L44" s="206">
        <v>0</v>
      </c>
      <c r="M44" s="219"/>
      <c r="N44" s="206">
        <v>0</v>
      </c>
      <c r="O44" s="219"/>
      <c r="P44" s="206">
        <v>0</v>
      </c>
      <c r="Q44" s="219"/>
      <c r="R44" s="206">
        <v>0</v>
      </c>
      <c r="S44" s="219"/>
      <c r="T44" s="206">
        <v>0</v>
      </c>
    </row>
    <row r="45" spans="6:20" s="188" customFormat="1" ht="12" customHeight="1">
      <c r="F45" s="188" t="s">
        <v>646</v>
      </c>
      <c r="H45" s="190"/>
      <c r="I45" s="190"/>
      <c r="J45" s="206">
        <v>0</v>
      </c>
      <c r="K45" s="219"/>
      <c r="L45" s="206">
        <v>0</v>
      </c>
      <c r="M45" s="219"/>
      <c r="N45" s="206">
        <v>0</v>
      </c>
      <c r="O45" s="219"/>
      <c r="P45" s="206">
        <v>0</v>
      </c>
      <c r="Q45" s="219"/>
      <c r="R45" s="206">
        <v>0</v>
      </c>
      <c r="S45" s="219"/>
      <c r="T45" s="206">
        <v>0</v>
      </c>
    </row>
    <row r="46" spans="5:20" s="188" customFormat="1" ht="12" customHeight="1">
      <c r="E46" s="190"/>
      <c r="F46" s="188" t="s">
        <v>74</v>
      </c>
      <c r="H46" s="190"/>
      <c r="I46" s="190"/>
      <c r="J46" s="206">
        <v>38.533715121951225</v>
      </c>
      <c r="K46" s="219"/>
      <c r="L46" s="206">
        <v>-14.448995511460858</v>
      </c>
      <c r="M46" s="219"/>
      <c r="N46" s="206">
        <v>0</v>
      </c>
      <c r="O46" s="219"/>
      <c r="P46" s="206">
        <v>0</v>
      </c>
      <c r="Q46" s="219"/>
      <c r="R46" s="206">
        <v>0.0014333976427778339</v>
      </c>
      <c r="S46" s="219"/>
      <c r="T46" s="206">
        <v>24.086153008133138</v>
      </c>
    </row>
    <row r="47" spans="3:20" s="188" customFormat="1" ht="12" customHeight="1">
      <c r="C47" s="188" t="s">
        <v>648</v>
      </c>
      <c r="E47" s="190"/>
      <c r="H47" s="190"/>
      <c r="I47" s="190"/>
      <c r="J47" s="206">
        <v>2369.026643428032</v>
      </c>
      <c r="K47" s="219"/>
      <c r="L47" s="206">
        <v>1994.304795589987</v>
      </c>
      <c r="M47" s="219"/>
      <c r="N47" s="206">
        <v>339.3944133647954</v>
      </c>
      <c r="O47" s="219"/>
      <c r="P47" s="206">
        <v>27.376972076353084</v>
      </c>
      <c r="Q47" s="219"/>
      <c r="R47" s="206">
        <v>17.601825810639184</v>
      </c>
      <c r="S47" s="219"/>
      <c r="T47" s="206">
        <v>4747.704650269807</v>
      </c>
    </row>
    <row r="48" spans="5:20" s="188" customFormat="1" ht="12" customHeight="1">
      <c r="E48" s="190" t="s">
        <v>630</v>
      </c>
      <c r="H48" s="190"/>
      <c r="I48" s="190"/>
      <c r="J48" s="206">
        <v>0</v>
      </c>
      <c r="K48" s="219"/>
      <c r="L48" s="206">
        <v>0</v>
      </c>
      <c r="M48" s="219"/>
      <c r="N48" s="206">
        <v>0</v>
      </c>
      <c r="O48" s="219"/>
      <c r="P48" s="206">
        <v>0</v>
      </c>
      <c r="Q48" s="219"/>
      <c r="R48" s="206">
        <v>0</v>
      </c>
      <c r="S48" s="219"/>
      <c r="T48" s="206">
        <v>0</v>
      </c>
    </row>
    <row r="49" spans="5:20" s="188" customFormat="1" ht="12" customHeight="1">
      <c r="E49" s="190" t="s">
        <v>631</v>
      </c>
      <c r="H49" s="190"/>
      <c r="I49" s="190"/>
      <c r="J49" s="206">
        <v>2293.5678323643733</v>
      </c>
      <c r="K49" s="219"/>
      <c r="L49" s="206">
        <v>1937.7979139999989</v>
      </c>
      <c r="M49" s="219"/>
      <c r="N49" s="206">
        <v>338.3244133647954</v>
      </c>
      <c r="O49" s="219"/>
      <c r="P49" s="206">
        <v>0</v>
      </c>
      <c r="Q49" s="219"/>
      <c r="R49" s="206">
        <v>17.601825810639184</v>
      </c>
      <c r="S49" s="219"/>
      <c r="T49" s="206">
        <v>4587.291985539807</v>
      </c>
    </row>
    <row r="50" spans="5:20" s="188" customFormat="1" ht="12" customHeight="1">
      <c r="E50" s="190"/>
      <c r="F50" s="188" t="s">
        <v>530</v>
      </c>
      <c r="H50" s="190"/>
      <c r="I50" s="190"/>
      <c r="J50" s="206">
        <v>1110.2</v>
      </c>
      <c r="K50" s="219"/>
      <c r="L50" s="206">
        <v>1211.5472404517727</v>
      </c>
      <c r="M50" s="219"/>
      <c r="N50" s="206">
        <v>297.2487169268293</v>
      </c>
      <c r="O50" s="219"/>
      <c r="P50" s="206">
        <v>0</v>
      </c>
      <c r="Q50" s="219"/>
      <c r="R50" s="206">
        <v>17.601825810639184</v>
      </c>
      <c r="S50" s="219"/>
      <c r="T50" s="206">
        <v>2636.597783189241</v>
      </c>
    </row>
    <row r="51" spans="5:20" s="188" customFormat="1" ht="12" customHeight="1">
      <c r="E51" s="190"/>
      <c r="F51" s="188" t="s">
        <v>215</v>
      </c>
      <c r="H51" s="190"/>
      <c r="I51" s="190"/>
      <c r="J51" s="206">
        <v>1183.3678323643733</v>
      </c>
      <c r="K51" s="219"/>
      <c r="L51" s="206">
        <v>726.2506735482261</v>
      </c>
      <c r="M51" s="219"/>
      <c r="N51" s="206">
        <v>41.075696437966116</v>
      </c>
      <c r="O51" s="219"/>
      <c r="P51" s="206">
        <v>0</v>
      </c>
      <c r="Q51" s="219"/>
      <c r="R51" s="206">
        <v>0</v>
      </c>
      <c r="S51" s="219"/>
      <c r="T51" s="206">
        <v>1950.6942023505655</v>
      </c>
    </row>
    <row r="52" spans="5:20" s="188" customFormat="1" ht="12" customHeight="1">
      <c r="E52" s="190" t="s">
        <v>432</v>
      </c>
      <c r="H52" s="191"/>
      <c r="I52" s="191"/>
      <c r="J52" s="206">
        <v>22.32490421</v>
      </c>
      <c r="K52" s="219"/>
      <c r="L52" s="206">
        <v>-1.3284265563530753</v>
      </c>
      <c r="M52" s="219"/>
      <c r="N52" s="206">
        <v>1.07</v>
      </c>
      <c r="O52" s="219"/>
      <c r="P52" s="206">
        <v>-5.332625923646919</v>
      </c>
      <c r="Q52" s="219"/>
      <c r="R52" s="206">
        <v>0</v>
      </c>
      <c r="S52" s="219"/>
      <c r="T52" s="206">
        <v>16.73385173</v>
      </c>
    </row>
    <row r="53" spans="5:20" s="188" customFormat="1" ht="12" customHeight="1">
      <c r="E53" s="190" t="s">
        <v>632</v>
      </c>
      <c r="H53" s="191"/>
      <c r="I53" s="191"/>
      <c r="J53" s="206">
        <v>53.13390685365855</v>
      </c>
      <c r="K53" s="219"/>
      <c r="L53" s="206">
        <v>57.83530814634145</v>
      </c>
      <c r="M53" s="219"/>
      <c r="N53" s="206">
        <v>0</v>
      </c>
      <c r="O53" s="219"/>
      <c r="P53" s="206">
        <v>32.709598</v>
      </c>
      <c r="Q53" s="219"/>
      <c r="R53" s="206">
        <v>0</v>
      </c>
      <c r="S53" s="219"/>
      <c r="T53" s="206">
        <v>143.678813</v>
      </c>
    </row>
    <row r="54" spans="5:20" s="188" customFormat="1" ht="12" customHeight="1">
      <c r="E54" s="190"/>
      <c r="F54" s="188" t="s">
        <v>22</v>
      </c>
      <c r="H54" s="190"/>
      <c r="I54" s="190"/>
      <c r="J54" s="206">
        <v>0</v>
      </c>
      <c r="K54" s="219"/>
      <c r="L54" s="206">
        <v>0</v>
      </c>
      <c r="M54" s="219"/>
      <c r="N54" s="206">
        <v>0</v>
      </c>
      <c r="O54" s="219"/>
      <c r="P54" s="206">
        <v>0</v>
      </c>
      <c r="Q54" s="219"/>
      <c r="R54" s="206">
        <v>0</v>
      </c>
      <c r="S54" s="219"/>
      <c r="T54" s="206">
        <v>0</v>
      </c>
    </row>
    <row r="55" spans="5:20" s="188" customFormat="1" ht="12" customHeight="1">
      <c r="E55" s="190"/>
      <c r="F55" s="188" t="s">
        <v>624</v>
      </c>
      <c r="H55" s="190"/>
      <c r="I55" s="190"/>
      <c r="J55" s="206">
        <v>0</v>
      </c>
      <c r="K55" s="219"/>
      <c r="L55" s="206">
        <v>0</v>
      </c>
      <c r="M55" s="219"/>
      <c r="N55" s="206">
        <v>0</v>
      </c>
      <c r="O55" s="219"/>
      <c r="P55" s="206">
        <v>0</v>
      </c>
      <c r="Q55" s="219"/>
      <c r="R55" s="206">
        <v>0</v>
      </c>
      <c r="S55" s="219"/>
      <c r="T55" s="206">
        <v>0</v>
      </c>
    </row>
    <row r="56" spans="6:20" s="188" customFormat="1" ht="12" customHeight="1">
      <c r="F56" s="188" t="s">
        <v>646</v>
      </c>
      <c r="H56" s="190"/>
      <c r="I56" s="190"/>
      <c r="J56" s="206">
        <v>0</v>
      </c>
      <c r="K56" s="219"/>
      <c r="L56" s="206">
        <v>0</v>
      </c>
      <c r="M56" s="219"/>
      <c r="N56" s="206">
        <v>0</v>
      </c>
      <c r="O56" s="219"/>
      <c r="P56" s="206">
        <v>0</v>
      </c>
      <c r="Q56" s="219"/>
      <c r="R56" s="206">
        <v>0</v>
      </c>
      <c r="S56" s="219"/>
      <c r="T56" s="206">
        <v>0</v>
      </c>
    </row>
    <row r="57" spans="5:20" s="188" customFormat="1" ht="12" customHeight="1">
      <c r="E57" s="190"/>
      <c r="F57" s="188" t="s">
        <v>74</v>
      </c>
      <c r="H57" s="190"/>
      <c r="I57" s="190"/>
      <c r="J57" s="206">
        <v>53.13390685365855</v>
      </c>
      <c r="K57" s="219"/>
      <c r="L57" s="206">
        <v>57.83530814634145</v>
      </c>
      <c r="M57" s="219"/>
      <c r="N57" s="206">
        <v>0</v>
      </c>
      <c r="O57" s="219"/>
      <c r="P57" s="206">
        <v>32.709598</v>
      </c>
      <c r="Q57" s="219"/>
      <c r="R57" s="206">
        <v>0</v>
      </c>
      <c r="S57" s="219"/>
      <c r="T57" s="206">
        <v>143.678813</v>
      </c>
    </row>
    <row r="58" spans="2:20" s="188" customFormat="1" ht="12" customHeight="1">
      <c r="B58" s="375" t="s">
        <v>764</v>
      </c>
      <c r="C58" s="375"/>
      <c r="D58" s="375"/>
      <c r="E58" s="376"/>
      <c r="F58" s="375"/>
      <c r="G58" s="375"/>
      <c r="H58" s="376"/>
      <c r="I58" s="376"/>
      <c r="J58" s="372">
        <v>46373.88905796905</v>
      </c>
      <c r="K58" s="233"/>
      <c r="L58" s="372">
        <v>4563.323732946794</v>
      </c>
      <c r="M58" s="233"/>
      <c r="N58" s="372">
        <v>4055.7963505423436</v>
      </c>
      <c r="O58" s="233"/>
      <c r="P58" s="372">
        <v>940.8115876823986</v>
      </c>
      <c r="Q58" s="233"/>
      <c r="R58" s="372">
        <v>227.85631397999998</v>
      </c>
      <c r="S58" s="233"/>
      <c r="T58" s="372">
        <v>56161.677043120595</v>
      </c>
    </row>
    <row r="59" spans="5:20" s="188" customFormat="1" ht="12" customHeight="1">
      <c r="E59" s="190" t="s">
        <v>161</v>
      </c>
      <c r="H59" s="190"/>
      <c r="I59" s="190"/>
      <c r="J59" s="206">
        <v>21358.89483364643</v>
      </c>
      <c r="K59" s="219"/>
      <c r="L59" s="206">
        <v>2099.482070837792</v>
      </c>
      <c r="M59" s="219"/>
      <c r="N59" s="206">
        <v>1919.254927602481</v>
      </c>
      <c r="O59" s="219"/>
      <c r="P59" s="206">
        <v>574.2780948442305</v>
      </c>
      <c r="Q59" s="219"/>
      <c r="R59" s="206">
        <v>0</v>
      </c>
      <c r="S59" s="219"/>
      <c r="T59" s="206">
        <v>25951.90992693093</v>
      </c>
    </row>
    <row r="60" spans="5:20" s="188" customFormat="1" ht="12" customHeight="1">
      <c r="E60" s="190"/>
      <c r="F60" s="188" t="s">
        <v>625</v>
      </c>
      <c r="H60" s="190"/>
      <c r="I60" s="190"/>
      <c r="J60" s="206">
        <v>18761.44142912643</v>
      </c>
      <c r="K60" s="219"/>
      <c r="L60" s="206">
        <v>1822.1191535129778</v>
      </c>
      <c r="M60" s="219"/>
      <c r="N60" s="206">
        <v>1919.254927602481</v>
      </c>
      <c r="O60" s="219"/>
      <c r="P60" s="206">
        <v>574.2780948442305</v>
      </c>
      <c r="Q60" s="219"/>
      <c r="R60" s="206">
        <v>0</v>
      </c>
      <c r="S60" s="219"/>
      <c r="T60" s="206">
        <v>23077.093605086116</v>
      </c>
    </row>
    <row r="61" spans="5:20" s="188" customFormat="1" ht="12" customHeight="1">
      <c r="E61" s="190"/>
      <c r="F61" s="188" t="s">
        <v>17</v>
      </c>
      <c r="H61" s="190"/>
      <c r="I61" s="190"/>
      <c r="J61" s="206">
        <v>2597.45340452</v>
      </c>
      <c r="K61" s="219"/>
      <c r="L61" s="206">
        <v>277.36291732481396</v>
      </c>
      <c r="M61" s="219"/>
      <c r="N61" s="206">
        <v>0</v>
      </c>
      <c r="O61" s="219"/>
      <c r="P61" s="206">
        <v>0</v>
      </c>
      <c r="Q61" s="219"/>
      <c r="R61" s="206">
        <v>0</v>
      </c>
      <c r="S61" s="219"/>
      <c r="T61" s="206">
        <v>2874.816321844814</v>
      </c>
    </row>
    <row r="62" spans="5:20" s="188" customFormat="1" ht="12" customHeight="1">
      <c r="E62" s="190" t="s">
        <v>77</v>
      </c>
      <c r="H62" s="190"/>
      <c r="I62" s="190"/>
      <c r="J62" s="206">
        <v>11890.57774492932</v>
      </c>
      <c r="K62" s="219"/>
      <c r="L62" s="206">
        <v>570.7839865973077</v>
      </c>
      <c r="M62" s="219"/>
      <c r="N62" s="206">
        <v>2106.57765665295</v>
      </c>
      <c r="O62" s="219"/>
      <c r="P62" s="206">
        <v>352.8624509025464</v>
      </c>
      <c r="Q62" s="219"/>
      <c r="R62" s="206">
        <v>0</v>
      </c>
      <c r="S62" s="219"/>
      <c r="T62" s="206">
        <v>14920.801839082123</v>
      </c>
    </row>
    <row r="63" spans="5:20" s="188" customFormat="1" ht="12" customHeight="1">
      <c r="E63" s="190"/>
      <c r="F63" s="188" t="s">
        <v>530</v>
      </c>
      <c r="H63" s="191"/>
      <c r="I63" s="191"/>
      <c r="J63" s="206">
        <v>9709.90558474</v>
      </c>
      <c r="K63" s="219"/>
      <c r="L63" s="206">
        <v>249.97736443730787</v>
      </c>
      <c r="M63" s="219"/>
      <c r="N63" s="206">
        <v>2020.3978842760328</v>
      </c>
      <c r="O63" s="219"/>
      <c r="P63" s="206">
        <v>331.28232769406884</v>
      </c>
      <c r="Q63" s="219"/>
      <c r="R63" s="206">
        <v>0</v>
      </c>
      <c r="S63" s="219"/>
      <c r="T63" s="206">
        <v>12311.56316114741</v>
      </c>
    </row>
    <row r="64" spans="5:20" s="188" customFormat="1" ht="12" customHeight="1">
      <c r="E64" s="190"/>
      <c r="F64" s="188" t="s">
        <v>215</v>
      </c>
      <c r="H64" s="191"/>
      <c r="I64" s="191"/>
      <c r="J64" s="206">
        <v>2180.6721601893205</v>
      </c>
      <c r="K64" s="219"/>
      <c r="L64" s="206">
        <v>320.80662215999985</v>
      </c>
      <c r="M64" s="219"/>
      <c r="N64" s="206">
        <v>86.17977237691687</v>
      </c>
      <c r="O64" s="219"/>
      <c r="P64" s="206">
        <v>21.58012320847756</v>
      </c>
      <c r="Q64" s="219"/>
      <c r="R64" s="206">
        <v>0</v>
      </c>
      <c r="S64" s="219"/>
      <c r="T64" s="206">
        <v>2609.238677934715</v>
      </c>
    </row>
    <row r="65" spans="5:20" s="188" customFormat="1" ht="12" customHeight="1">
      <c r="E65" s="190" t="s">
        <v>432</v>
      </c>
      <c r="H65" s="190"/>
      <c r="I65" s="190"/>
      <c r="J65" s="206">
        <v>185.09577671000002</v>
      </c>
      <c r="K65" s="219"/>
      <c r="L65" s="206">
        <v>-357.8376880125343</v>
      </c>
      <c r="M65" s="219"/>
      <c r="N65" s="206">
        <v>29.963766286912584</v>
      </c>
      <c r="O65" s="219"/>
      <c r="P65" s="206">
        <v>-16.323638724378366</v>
      </c>
      <c r="Q65" s="219"/>
      <c r="R65" s="206">
        <v>227.85631397999998</v>
      </c>
      <c r="S65" s="219"/>
      <c r="T65" s="206">
        <v>68.75453023999998</v>
      </c>
    </row>
    <row r="66" spans="5:20" s="188" customFormat="1" ht="12" customHeight="1">
      <c r="E66" s="190" t="s">
        <v>80</v>
      </c>
      <c r="H66" s="190"/>
      <c r="I66" s="190"/>
      <c r="J66" s="206">
        <v>12939.320702683308</v>
      </c>
      <c r="K66" s="219"/>
      <c r="L66" s="206">
        <v>2250.895363524228</v>
      </c>
      <c r="M66" s="219"/>
      <c r="N66" s="206">
        <v>0</v>
      </c>
      <c r="O66" s="219"/>
      <c r="P66" s="206">
        <v>29.994680659999993</v>
      </c>
      <c r="Q66" s="219"/>
      <c r="R66" s="206">
        <v>0</v>
      </c>
      <c r="S66" s="219"/>
      <c r="T66" s="206">
        <v>15220.210746867535</v>
      </c>
    </row>
    <row r="67" spans="5:20" s="188" customFormat="1" ht="12" customHeight="1">
      <c r="E67" s="190"/>
      <c r="F67" s="188" t="s">
        <v>21</v>
      </c>
      <c r="H67" s="190"/>
      <c r="I67" s="190"/>
      <c r="J67" s="206">
        <v>6655.965785343306</v>
      </c>
      <c r="K67" s="219"/>
      <c r="L67" s="206">
        <v>1386.1594863328385</v>
      </c>
      <c r="M67" s="219"/>
      <c r="N67" s="206">
        <v>0</v>
      </c>
      <c r="O67" s="219"/>
      <c r="P67" s="206">
        <v>0</v>
      </c>
      <c r="Q67" s="219"/>
      <c r="R67" s="206">
        <v>0</v>
      </c>
      <c r="S67" s="219"/>
      <c r="T67" s="206">
        <v>8042.125271676145</v>
      </c>
    </row>
    <row r="68" spans="5:20" s="188" customFormat="1" ht="12" customHeight="1">
      <c r="E68" s="190"/>
      <c r="F68" s="188" t="s">
        <v>22</v>
      </c>
      <c r="H68" s="190"/>
      <c r="I68" s="190"/>
      <c r="J68" s="206">
        <v>2.0549173400000003</v>
      </c>
      <c r="K68" s="219"/>
      <c r="L68" s="206">
        <v>19.238896999999998</v>
      </c>
      <c r="M68" s="219"/>
      <c r="N68" s="206">
        <v>0</v>
      </c>
      <c r="O68" s="219"/>
      <c r="P68" s="206">
        <v>-0.00491733999999866</v>
      </c>
      <c r="Q68" s="219"/>
      <c r="R68" s="206">
        <v>0</v>
      </c>
      <c r="S68" s="219"/>
      <c r="T68" s="206">
        <v>21.288897</v>
      </c>
    </row>
    <row r="69" spans="5:20" s="188" customFormat="1" ht="12" customHeight="1">
      <c r="E69" s="190"/>
      <c r="F69" s="188" t="s">
        <v>624</v>
      </c>
      <c r="H69" s="190"/>
      <c r="I69" s="190"/>
      <c r="J69" s="206">
        <v>2.0549173400000003</v>
      </c>
      <c r="K69" s="219"/>
      <c r="L69" s="206">
        <v>19.238896999999998</v>
      </c>
      <c r="M69" s="219"/>
      <c r="N69" s="206">
        <v>0</v>
      </c>
      <c r="O69" s="219"/>
      <c r="P69" s="206">
        <v>-0.00491733999999866</v>
      </c>
      <c r="Q69" s="219"/>
      <c r="R69" s="206">
        <v>0</v>
      </c>
      <c r="S69" s="219"/>
      <c r="T69" s="206">
        <v>21.288897</v>
      </c>
    </row>
    <row r="70" spans="5:20" s="188" customFormat="1" ht="12" customHeight="1">
      <c r="E70" s="190"/>
      <c r="F70" s="188" t="s">
        <v>646</v>
      </c>
      <c r="H70" s="190"/>
      <c r="I70" s="190"/>
      <c r="J70" s="206">
        <v>0</v>
      </c>
      <c r="K70" s="219"/>
      <c r="L70" s="206">
        <v>0</v>
      </c>
      <c r="M70" s="219"/>
      <c r="N70" s="206">
        <v>0</v>
      </c>
      <c r="O70" s="219"/>
      <c r="P70" s="206">
        <v>0</v>
      </c>
      <c r="Q70" s="219"/>
      <c r="R70" s="206">
        <v>0</v>
      </c>
      <c r="S70" s="219"/>
      <c r="T70" s="206">
        <v>0</v>
      </c>
    </row>
    <row r="71" spans="2:20" s="188" customFormat="1" ht="12" customHeight="1">
      <c r="B71" s="192"/>
      <c r="C71" s="192"/>
      <c r="D71" s="192"/>
      <c r="E71" s="192"/>
      <c r="F71" s="192" t="s">
        <v>74</v>
      </c>
      <c r="H71" s="190"/>
      <c r="I71" s="190"/>
      <c r="J71" s="206">
        <v>6281.3</v>
      </c>
      <c r="K71" s="219"/>
      <c r="L71" s="206">
        <v>845.4969801913896</v>
      </c>
      <c r="M71" s="219"/>
      <c r="N71" s="206">
        <v>0</v>
      </c>
      <c r="O71" s="219"/>
      <c r="P71" s="206">
        <v>29.99959799999999</v>
      </c>
      <c r="Q71" s="219"/>
      <c r="R71" s="206">
        <v>0</v>
      </c>
      <c r="S71" s="219"/>
      <c r="T71" s="206">
        <v>7156.796578191389</v>
      </c>
    </row>
    <row r="72" spans="6:20" s="188" customFormat="1" ht="12" customHeight="1">
      <c r="F72" s="188" t="s">
        <v>24</v>
      </c>
      <c r="H72" s="190"/>
      <c r="I72" s="190"/>
      <c r="J72" s="206">
        <v>0</v>
      </c>
      <c r="K72" s="219"/>
      <c r="L72" s="206">
        <v>0</v>
      </c>
      <c r="M72" s="219"/>
      <c r="N72" s="206">
        <v>0</v>
      </c>
      <c r="O72" s="219"/>
      <c r="P72" s="206">
        <v>0</v>
      </c>
      <c r="Q72" s="219"/>
      <c r="R72" s="206">
        <v>0</v>
      </c>
      <c r="S72" s="219"/>
      <c r="T72" s="206">
        <v>0</v>
      </c>
    </row>
    <row r="73" spans="2:20" s="188" customFormat="1" ht="12" customHeight="1">
      <c r="B73" s="195"/>
      <c r="C73" s="195"/>
      <c r="D73" s="195"/>
      <c r="E73" s="195"/>
      <c r="F73" s="195"/>
      <c r="G73" s="195"/>
      <c r="H73" s="195"/>
      <c r="I73" s="195"/>
      <c r="J73" s="206"/>
      <c r="K73" s="219"/>
      <c r="L73" s="206"/>
      <c r="M73" s="219"/>
      <c r="N73" s="206"/>
      <c r="O73" s="219"/>
      <c r="P73" s="206"/>
      <c r="Q73" s="219"/>
      <c r="R73" s="206"/>
      <c r="S73" s="219"/>
      <c r="T73" s="206"/>
    </row>
    <row r="74" spans="2:20" s="188" customFormat="1" ht="12" customHeight="1">
      <c r="B74" s="188" t="s">
        <v>623</v>
      </c>
      <c r="H74" s="190"/>
      <c r="I74" s="190"/>
      <c r="J74" s="206">
        <v>124563.9153202826</v>
      </c>
      <c r="K74" s="219"/>
      <c r="L74" s="206">
        <v>10987.820138026229</v>
      </c>
      <c r="M74" s="219"/>
      <c r="N74" s="206">
        <v>2259.9737354718695</v>
      </c>
      <c r="O74" s="219"/>
      <c r="P74" s="206">
        <v>-1084.0615426396744</v>
      </c>
      <c r="Q74" s="219"/>
      <c r="R74" s="206">
        <v>-42.82982879467272</v>
      </c>
      <c r="S74" s="219"/>
      <c r="T74" s="206">
        <v>136684.8402402506</v>
      </c>
    </row>
    <row r="75" spans="8:20" s="188" customFormat="1" ht="12" customHeight="1">
      <c r="H75" s="190"/>
      <c r="I75" s="190"/>
      <c r="J75" s="206"/>
      <c r="K75" s="219"/>
      <c r="L75" s="206"/>
      <c r="M75" s="219"/>
      <c r="N75" s="206"/>
      <c r="O75" s="219"/>
      <c r="P75" s="206"/>
      <c r="Q75" s="219"/>
      <c r="R75" s="206"/>
      <c r="S75" s="219"/>
      <c r="T75" s="206"/>
    </row>
    <row r="76" spans="2:20" s="188" customFormat="1" ht="12" customHeight="1">
      <c r="B76" s="375" t="s">
        <v>762</v>
      </c>
      <c r="C76" s="375"/>
      <c r="D76" s="376"/>
      <c r="E76" s="376"/>
      <c r="F76" s="375"/>
      <c r="G76" s="375"/>
      <c r="H76" s="376"/>
      <c r="I76" s="376"/>
      <c r="J76" s="372">
        <v>4273.667838384935</v>
      </c>
      <c r="K76" s="233"/>
      <c r="L76" s="372">
        <v>26.79577769244726</v>
      </c>
      <c r="M76" s="233"/>
      <c r="N76" s="372">
        <v>-171.0890390630006</v>
      </c>
      <c r="O76" s="233"/>
      <c r="P76" s="372">
        <v>11.5</v>
      </c>
      <c r="Q76" s="233"/>
      <c r="R76" s="372">
        <v>64.61172312758796</v>
      </c>
      <c r="S76" s="233"/>
      <c r="T76" s="372">
        <v>4205.486300141969</v>
      </c>
    </row>
    <row r="77" spans="4:20" s="188" customFormat="1" ht="12" customHeight="1">
      <c r="D77" s="190"/>
      <c r="E77" s="190" t="s">
        <v>77</v>
      </c>
      <c r="H77" s="190"/>
      <c r="I77" s="190"/>
      <c r="J77" s="206">
        <v>3205.667838384935</v>
      </c>
      <c r="K77" s="219"/>
      <c r="L77" s="206">
        <v>43.48312</v>
      </c>
      <c r="M77" s="219"/>
      <c r="N77" s="206">
        <v>-171.0890390630006</v>
      </c>
      <c r="O77" s="219"/>
      <c r="P77" s="206">
        <v>0</v>
      </c>
      <c r="Q77" s="219"/>
      <c r="R77" s="206">
        <v>0.03216161506528792</v>
      </c>
      <c r="S77" s="219"/>
      <c r="T77" s="206">
        <v>3078.0940809369995</v>
      </c>
    </row>
    <row r="78" spans="4:20" s="188" customFormat="1" ht="12" customHeight="1">
      <c r="D78" s="190"/>
      <c r="E78" s="190"/>
      <c r="F78" s="188" t="s">
        <v>215</v>
      </c>
      <c r="H78" s="190"/>
      <c r="I78" s="190"/>
      <c r="J78" s="206">
        <v>3205.667838384935</v>
      </c>
      <c r="K78" s="219"/>
      <c r="L78" s="206">
        <v>43.48312</v>
      </c>
      <c r="M78" s="219"/>
      <c r="N78" s="206">
        <v>-171.0890390630006</v>
      </c>
      <c r="O78" s="219"/>
      <c r="P78" s="206">
        <v>0</v>
      </c>
      <c r="Q78" s="219"/>
      <c r="R78" s="206">
        <v>0.03216161506528792</v>
      </c>
      <c r="S78" s="219"/>
      <c r="T78" s="206">
        <v>3078.0940809369995</v>
      </c>
    </row>
    <row r="79" spans="5:20" s="188" customFormat="1" ht="12" customHeight="1">
      <c r="E79" s="190" t="s">
        <v>432</v>
      </c>
      <c r="H79" s="190"/>
      <c r="I79" s="190"/>
      <c r="J79" s="206">
        <v>0</v>
      </c>
      <c r="K79" s="219"/>
      <c r="L79" s="206">
        <v>0</v>
      </c>
      <c r="M79" s="219"/>
      <c r="N79" s="206">
        <v>0</v>
      </c>
      <c r="O79" s="219"/>
      <c r="P79" s="206">
        <v>0</v>
      </c>
      <c r="Q79" s="219"/>
      <c r="R79" s="206">
        <v>0</v>
      </c>
      <c r="S79" s="219"/>
      <c r="T79" s="206">
        <v>0</v>
      </c>
    </row>
    <row r="80" spans="5:20" s="188" customFormat="1" ht="12" customHeight="1">
      <c r="E80" s="190" t="s">
        <v>80</v>
      </c>
      <c r="H80" s="190"/>
      <c r="I80" s="190"/>
      <c r="J80" s="206">
        <v>1068</v>
      </c>
      <c r="K80" s="219"/>
      <c r="L80" s="206">
        <v>-16.68734230755274</v>
      </c>
      <c r="M80" s="219"/>
      <c r="N80" s="206">
        <v>0</v>
      </c>
      <c r="O80" s="219"/>
      <c r="P80" s="206">
        <v>11.5</v>
      </c>
      <c r="Q80" s="219"/>
      <c r="R80" s="206">
        <v>64.57956151252267</v>
      </c>
      <c r="S80" s="219"/>
      <c r="T80" s="206">
        <v>1127.39221920497</v>
      </c>
    </row>
    <row r="81" spans="5:20" s="188" customFormat="1" ht="12" customHeight="1">
      <c r="E81" s="190"/>
      <c r="F81" s="188" t="s">
        <v>21</v>
      </c>
      <c r="H81" s="191"/>
      <c r="I81" s="191"/>
      <c r="J81" s="206">
        <v>0</v>
      </c>
      <c r="K81" s="219"/>
      <c r="L81" s="206">
        <v>-64.58283222481053</v>
      </c>
      <c r="M81" s="219"/>
      <c r="N81" s="206">
        <v>0</v>
      </c>
      <c r="O81" s="219"/>
      <c r="P81" s="206">
        <v>0</v>
      </c>
      <c r="Q81" s="219"/>
      <c r="R81" s="206">
        <v>64.58283222481053</v>
      </c>
      <c r="S81" s="219"/>
      <c r="T81" s="206">
        <v>0</v>
      </c>
    </row>
    <row r="82" spans="5:20" s="188" customFormat="1" ht="12" customHeight="1">
      <c r="E82" s="190"/>
      <c r="F82" s="188" t="s">
        <v>624</v>
      </c>
      <c r="H82" s="191"/>
      <c r="I82" s="191"/>
      <c r="J82" s="206">
        <v>0</v>
      </c>
      <c r="K82" s="219"/>
      <c r="L82" s="206">
        <v>0</v>
      </c>
      <c r="M82" s="219"/>
      <c r="N82" s="206">
        <v>0</v>
      </c>
      <c r="O82" s="219"/>
      <c r="P82" s="206">
        <v>0</v>
      </c>
      <c r="Q82" s="219"/>
      <c r="R82" s="206">
        <v>0</v>
      </c>
      <c r="S82" s="219"/>
      <c r="T82" s="206">
        <v>0</v>
      </c>
    </row>
    <row r="83" spans="5:20" s="188" customFormat="1" ht="12" customHeight="1">
      <c r="E83" s="190"/>
      <c r="F83" s="188" t="s">
        <v>646</v>
      </c>
      <c r="H83" s="190"/>
      <c r="I83" s="190"/>
      <c r="J83" s="206">
        <v>0</v>
      </c>
      <c r="K83" s="219"/>
      <c r="L83" s="206">
        <v>-64.58283222481053</v>
      </c>
      <c r="M83" s="219"/>
      <c r="N83" s="206">
        <v>0</v>
      </c>
      <c r="O83" s="219"/>
      <c r="P83" s="206">
        <v>0</v>
      </c>
      <c r="Q83" s="219"/>
      <c r="R83" s="206">
        <v>64.58283222481053</v>
      </c>
      <c r="S83" s="219"/>
      <c r="T83" s="206">
        <v>0</v>
      </c>
    </row>
    <row r="84" spans="5:20" s="188" customFormat="1" ht="12" customHeight="1">
      <c r="E84" s="190"/>
      <c r="F84" s="188" t="s">
        <v>22</v>
      </c>
      <c r="H84" s="190"/>
      <c r="I84" s="190"/>
      <c r="J84" s="206">
        <v>1068</v>
      </c>
      <c r="K84" s="219"/>
      <c r="L84" s="206">
        <v>47.89548991725779</v>
      </c>
      <c r="M84" s="219"/>
      <c r="N84" s="206">
        <v>0</v>
      </c>
      <c r="O84" s="219"/>
      <c r="P84" s="206">
        <v>11.5</v>
      </c>
      <c r="Q84" s="219"/>
      <c r="R84" s="206">
        <v>-0.003270712287858135</v>
      </c>
      <c r="S84" s="219"/>
      <c r="T84" s="206">
        <v>1127.39221920497</v>
      </c>
    </row>
    <row r="85" spans="5:20" s="188" customFormat="1" ht="12" customHeight="1">
      <c r="E85" s="190"/>
      <c r="F85" s="188" t="s">
        <v>624</v>
      </c>
      <c r="H85" s="191"/>
      <c r="I85" s="191"/>
      <c r="J85" s="206">
        <v>0</v>
      </c>
      <c r="K85" s="219"/>
      <c r="L85" s="206">
        <v>0</v>
      </c>
      <c r="M85" s="219"/>
      <c r="N85" s="206">
        <v>0</v>
      </c>
      <c r="O85" s="219"/>
      <c r="P85" s="206">
        <v>0</v>
      </c>
      <c r="Q85" s="219"/>
      <c r="R85" s="206">
        <v>0</v>
      </c>
      <c r="S85" s="219"/>
      <c r="T85" s="206">
        <v>0</v>
      </c>
    </row>
    <row r="86" spans="5:20" s="188" customFormat="1" ht="12" customHeight="1">
      <c r="E86" s="190"/>
      <c r="F86" s="188" t="s">
        <v>646</v>
      </c>
      <c r="H86" s="191"/>
      <c r="I86" s="191"/>
      <c r="J86" s="206">
        <v>1068</v>
      </c>
      <c r="K86" s="219"/>
      <c r="L86" s="206">
        <v>47.89548991725779</v>
      </c>
      <c r="M86" s="219"/>
      <c r="N86" s="206">
        <v>0</v>
      </c>
      <c r="O86" s="219"/>
      <c r="P86" s="206">
        <v>11.5</v>
      </c>
      <c r="Q86" s="219"/>
      <c r="R86" s="206">
        <v>-0.003270712287858135</v>
      </c>
      <c r="S86" s="219"/>
      <c r="T86" s="206">
        <v>1127.39221920497</v>
      </c>
    </row>
    <row r="87" spans="2:20" s="188" customFormat="1" ht="12" customHeight="1">
      <c r="B87" s="375" t="s">
        <v>763</v>
      </c>
      <c r="C87" s="375"/>
      <c r="D87" s="375"/>
      <c r="E87" s="376"/>
      <c r="F87" s="375"/>
      <c r="G87" s="375"/>
      <c r="H87" s="376"/>
      <c r="I87" s="376"/>
      <c r="J87" s="372">
        <v>9470.210364945238</v>
      </c>
      <c r="K87" s="233"/>
      <c r="L87" s="372">
        <v>-969.5367744636892</v>
      </c>
      <c r="M87" s="233"/>
      <c r="N87" s="372">
        <v>329.21854162374945</v>
      </c>
      <c r="O87" s="233"/>
      <c r="P87" s="372">
        <v>831.0131564546714</v>
      </c>
      <c r="Q87" s="233"/>
      <c r="R87" s="372">
        <v>3712.4254019520486</v>
      </c>
      <c r="S87" s="233"/>
      <c r="T87" s="372">
        <v>13373.330690512019</v>
      </c>
    </row>
    <row r="88" spans="2:20" s="188" customFormat="1" ht="12" customHeight="1">
      <c r="B88" s="190"/>
      <c r="C88" s="190" t="s">
        <v>644</v>
      </c>
      <c r="D88" s="190"/>
      <c r="E88" s="190"/>
      <c r="H88" s="190"/>
      <c r="I88" s="190"/>
      <c r="J88" s="206">
        <v>181.4548293</v>
      </c>
      <c r="K88" s="219"/>
      <c r="L88" s="206">
        <v>-9.097921</v>
      </c>
      <c r="M88" s="219"/>
      <c r="N88" s="206">
        <v>0</v>
      </c>
      <c r="O88" s="219"/>
      <c r="P88" s="206">
        <v>-1.6614373099999988</v>
      </c>
      <c r="Q88" s="219"/>
      <c r="R88" s="206">
        <v>-0.2806416899999983</v>
      </c>
      <c r="S88" s="219"/>
      <c r="T88" s="206">
        <v>170.41482929999998</v>
      </c>
    </row>
    <row r="89" spans="2:20" s="188" customFormat="1" ht="12" customHeight="1">
      <c r="B89" s="190"/>
      <c r="C89" s="190"/>
      <c r="D89" s="190"/>
      <c r="E89" s="190" t="s">
        <v>77</v>
      </c>
      <c r="H89" s="190"/>
      <c r="I89" s="190"/>
      <c r="J89" s="206">
        <v>0</v>
      </c>
      <c r="K89" s="219"/>
      <c r="L89" s="206">
        <v>2.7</v>
      </c>
      <c r="M89" s="219"/>
      <c r="N89" s="206">
        <v>0</v>
      </c>
      <c r="O89" s="219"/>
      <c r="P89" s="206">
        <v>0</v>
      </c>
      <c r="Q89" s="219"/>
      <c r="R89" s="206">
        <v>0</v>
      </c>
      <c r="S89" s="219"/>
      <c r="T89" s="206">
        <v>2.7</v>
      </c>
    </row>
    <row r="90" spans="5:20" s="188" customFormat="1" ht="12" customHeight="1">
      <c r="E90" s="192" t="s">
        <v>432</v>
      </c>
      <c r="H90" s="190"/>
      <c r="I90" s="190"/>
      <c r="J90" s="206">
        <v>0</v>
      </c>
      <c r="K90" s="219"/>
      <c r="L90" s="206">
        <v>0</v>
      </c>
      <c r="M90" s="219"/>
      <c r="N90" s="206">
        <v>0</v>
      </c>
      <c r="O90" s="219"/>
      <c r="P90" s="206">
        <v>0</v>
      </c>
      <c r="Q90" s="219"/>
      <c r="R90" s="206">
        <v>0</v>
      </c>
      <c r="S90" s="219"/>
      <c r="T90" s="206">
        <v>0</v>
      </c>
    </row>
    <row r="91" spans="5:20" s="188" customFormat="1" ht="12" customHeight="1">
      <c r="E91" s="190" t="s">
        <v>80</v>
      </c>
      <c r="H91" s="190"/>
      <c r="I91" s="190"/>
      <c r="J91" s="206">
        <v>181.4548293</v>
      </c>
      <c r="K91" s="219"/>
      <c r="L91" s="206">
        <v>-11.797921</v>
      </c>
      <c r="M91" s="219"/>
      <c r="N91" s="206">
        <v>0</v>
      </c>
      <c r="O91" s="219"/>
      <c r="P91" s="206">
        <v>-1.6614373099999988</v>
      </c>
      <c r="Q91" s="219"/>
      <c r="R91" s="206">
        <v>-0.2806416899999983</v>
      </c>
      <c r="S91" s="219"/>
      <c r="T91" s="206">
        <v>167.7148293</v>
      </c>
    </row>
    <row r="92" spans="5:20" s="188" customFormat="1" ht="12" customHeight="1">
      <c r="E92" s="190"/>
      <c r="F92" s="188" t="s">
        <v>22</v>
      </c>
      <c r="H92" s="190"/>
      <c r="I92" s="190"/>
      <c r="J92" s="206">
        <v>0.48308529999999983</v>
      </c>
      <c r="K92" s="219"/>
      <c r="L92" s="206">
        <v>-0.44200000000000006</v>
      </c>
      <c r="M92" s="219"/>
      <c r="N92" s="206">
        <v>0</v>
      </c>
      <c r="O92" s="219"/>
      <c r="P92" s="206">
        <v>0</v>
      </c>
      <c r="Q92" s="219"/>
      <c r="R92" s="206">
        <v>0.12</v>
      </c>
      <c r="S92" s="219"/>
      <c r="T92" s="206">
        <v>0.16108529999999985</v>
      </c>
    </row>
    <row r="93" spans="5:20" s="188" customFormat="1" ht="12" customHeight="1">
      <c r="E93" s="190"/>
      <c r="F93" s="188" t="s">
        <v>624</v>
      </c>
      <c r="H93" s="190"/>
      <c r="I93" s="190"/>
      <c r="J93" s="206">
        <v>0</v>
      </c>
      <c r="K93" s="219"/>
      <c r="L93" s="206">
        <v>0</v>
      </c>
      <c r="M93" s="219"/>
      <c r="N93" s="206">
        <v>0</v>
      </c>
      <c r="O93" s="219"/>
      <c r="P93" s="206">
        <v>0</v>
      </c>
      <c r="Q93" s="219"/>
      <c r="R93" s="206">
        <v>0</v>
      </c>
      <c r="S93" s="219"/>
      <c r="T93" s="206">
        <v>0</v>
      </c>
    </row>
    <row r="94" spans="5:20" s="188" customFormat="1" ht="12" customHeight="1">
      <c r="E94" s="190"/>
      <c r="F94" s="188" t="s">
        <v>646</v>
      </c>
      <c r="H94" s="190"/>
      <c r="I94" s="190"/>
      <c r="J94" s="206">
        <v>0.48308529999999983</v>
      </c>
      <c r="K94" s="219"/>
      <c r="L94" s="206">
        <v>-0.44200000000000006</v>
      </c>
      <c r="M94" s="219"/>
      <c r="N94" s="206">
        <v>0</v>
      </c>
      <c r="O94" s="219"/>
      <c r="P94" s="206">
        <v>0</v>
      </c>
      <c r="Q94" s="219"/>
      <c r="R94" s="206">
        <v>0.12</v>
      </c>
      <c r="S94" s="219"/>
      <c r="T94" s="206">
        <v>0.16108529999999985</v>
      </c>
    </row>
    <row r="95" spans="5:20" s="188" customFormat="1" ht="12" customHeight="1">
      <c r="E95" s="190"/>
      <c r="F95" s="188" t="s">
        <v>23</v>
      </c>
      <c r="H95" s="190"/>
      <c r="I95" s="190"/>
      <c r="J95" s="206">
        <v>164.571744</v>
      </c>
      <c r="K95" s="219"/>
      <c r="L95" s="206">
        <v>-8.455921000000002</v>
      </c>
      <c r="M95" s="219"/>
      <c r="N95" s="206">
        <v>0</v>
      </c>
      <c r="O95" s="219"/>
      <c r="P95" s="206">
        <v>-1.6614373099999988</v>
      </c>
      <c r="Q95" s="219"/>
      <c r="R95" s="206">
        <v>-0.40064169000000005</v>
      </c>
      <c r="S95" s="219"/>
      <c r="T95" s="206">
        <v>154.053744</v>
      </c>
    </row>
    <row r="96" spans="5:20" s="188" customFormat="1" ht="12" customHeight="1">
      <c r="E96" s="190"/>
      <c r="F96" s="188" t="s">
        <v>25</v>
      </c>
      <c r="H96" s="190"/>
      <c r="I96" s="190"/>
      <c r="J96" s="206">
        <v>16.4</v>
      </c>
      <c r="K96" s="219"/>
      <c r="L96" s="206">
        <v>-2.9</v>
      </c>
      <c r="M96" s="219"/>
      <c r="N96" s="206">
        <v>0</v>
      </c>
      <c r="O96" s="219"/>
      <c r="P96" s="206">
        <v>0</v>
      </c>
      <c r="Q96" s="219"/>
      <c r="R96" s="206">
        <v>1.7763568394002505E-15</v>
      </c>
      <c r="S96" s="219"/>
      <c r="T96" s="206">
        <v>13.5</v>
      </c>
    </row>
    <row r="97" spans="5:20" s="188" customFormat="1" ht="12" customHeight="1">
      <c r="E97" s="190"/>
      <c r="F97" s="188" t="s">
        <v>624</v>
      </c>
      <c r="H97" s="191"/>
      <c r="I97" s="191"/>
      <c r="J97" s="206">
        <v>16.4</v>
      </c>
      <c r="K97" s="219"/>
      <c r="L97" s="206">
        <v>-2.9</v>
      </c>
      <c r="M97" s="219"/>
      <c r="N97" s="206">
        <v>0</v>
      </c>
      <c r="O97" s="219"/>
      <c r="P97" s="206">
        <v>0</v>
      </c>
      <c r="Q97" s="219"/>
      <c r="R97" s="206">
        <v>1.7763568394002505E-15</v>
      </c>
      <c r="S97" s="219"/>
      <c r="T97" s="206">
        <v>13.5</v>
      </c>
    </row>
    <row r="98" spans="5:20" s="188" customFormat="1" ht="12" customHeight="1">
      <c r="E98" s="190"/>
      <c r="F98" s="188" t="s">
        <v>646</v>
      </c>
      <c r="H98" s="191"/>
      <c r="I98" s="191"/>
      <c r="J98" s="206">
        <v>0</v>
      </c>
      <c r="K98" s="219"/>
      <c r="L98" s="206">
        <v>0</v>
      </c>
      <c r="M98" s="219"/>
      <c r="N98" s="206">
        <v>0</v>
      </c>
      <c r="O98" s="219"/>
      <c r="P98" s="206">
        <v>0</v>
      </c>
      <c r="Q98" s="219"/>
      <c r="R98" s="206">
        <v>0</v>
      </c>
      <c r="S98" s="219"/>
      <c r="T98" s="206">
        <v>0</v>
      </c>
    </row>
    <row r="99" spans="5:20" s="188" customFormat="1" ht="12" customHeight="1">
      <c r="E99" s="190"/>
      <c r="F99" s="188" t="s">
        <v>643</v>
      </c>
      <c r="H99" s="190"/>
      <c r="I99" s="190"/>
      <c r="J99" s="206">
        <v>0</v>
      </c>
      <c r="K99" s="219"/>
      <c r="L99" s="206">
        <v>0</v>
      </c>
      <c r="M99" s="219"/>
      <c r="N99" s="206">
        <v>0</v>
      </c>
      <c r="O99" s="219"/>
      <c r="P99" s="206">
        <v>0</v>
      </c>
      <c r="Q99" s="219"/>
      <c r="R99" s="206">
        <v>0</v>
      </c>
      <c r="S99" s="219"/>
      <c r="T99" s="206">
        <v>0</v>
      </c>
    </row>
    <row r="100" spans="2:20" s="188" customFormat="1" ht="12" customHeight="1">
      <c r="B100" s="190"/>
      <c r="C100" s="190" t="s">
        <v>645</v>
      </c>
      <c r="D100" s="190"/>
      <c r="E100" s="190"/>
      <c r="H100" s="190"/>
      <c r="I100" s="190"/>
      <c r="J100" s="206">
        <v>9288.755535645238</v>
      </c>
      <c r="K100" s="219"/>
      <c r="L100" s="206">
        <v>-960.4388534636892</v>
      </c>
      <c r="M100" s="219"/>
      <c r="N100" s="206">
        <v>329.21854162374945</v>
      </c>
      <c r="O100" s="219"/>
      <c r="P100" s="206">
        <v>832.6745937646714</v>
      </c>
      <c r="Q100" s="219"/>
      <c r="R100" s="206">
        <v>3712.7060436420484</v>
      </c>
      <c r="S100" s="219"/>
      <c r="T100" s="206">
        <v>13202.915861212019</v>
      </c>
    </row>
    <row r="101" spans="2:20" s="188" customFormat="1" ht="12" customHeight="1">
      <c r="B101" s="190"/>
      <c r="C101" s="190"/>
      <c r="D101" s="190"/>
      <c r="E101" s="190" t="s">
        <v>161</v>
      </c>
      <c r="H101" s="190"/>
      <c r="I101" s="190"/>
      <c r="J101" s="206">
        <v>0</v>
      </c>
      <c r="K101" s="219"/>
      <c r="L101" s="206">
        <v>0</v>
      </c>
      <c r="M101" s="219"/>
      <c r="N101" s="206">
        <v>0</v>
      </c>
      <c r="O101" s="219"/>
      <c r="P101" s="206">
        <v>0</v>
      </c>
      <c r="Q101" s="219"/>
      <c r="R101" s="206">
        <v>3696.9009909410956</v>
      </c>
      <c r="S101" s="219"/>
      <c r="T101" s="206">
        <v>3696.9009909410956</v>
      </c>
    </row>
    <row r="102" spans="5:20" s="188" customFormat="1" ht="12" customHeight="1">
      <c r="E102" s="190" t="s">
        <v>77</v>
      </c>
      <c r="H102" s="190"/>
      <c r="I102" s="190"/>
      <c r="J102" s="206">
        <v>2527.55156741261</v>
      </c>
      <c r="K102" s="219"/>
      <c r="L102" s="206">
        <v>23.98593979526177</v>
      </c>
      <c r="M102" s="219"/>
      <c r="N102" s="206">
        <v>168.8509763702712</v>
      </c>
      <c r="O102" s="219"/>
      <c r="P102" s="206">
        <v>-54.30968226850324</v>
      </c>
      <c r="Q102" s="219"/>
      <c r="R102" s="206">
        <v>13.986011587390292</v>
      </c>
      <c r="S102" s="219"/>
      <c r="T102" s="206">
        <v>2680.06481289703</v>
      </c>
    </row>
    <row r="103" spans="5:20" s="188" customFormat="1" ht="12" customHeight="1">
      <c r="E103" s="190"/>
      <c r="F103" s="188" t="s">
        <v>530</v>
      </c>
      <c r="H103" s="190"/>
      <c r="I103" s="190"/>
      <c r="J103" s="206">
        <v>1419.9</v>
      </c>
      <c r="K103" s="219"/>
      <c r="L103" s="206">
        <v>-209.27648120473822</v>
      </c>
      <c r="M103" s="219"/>
      <c r="N103" s="206">
        <v>158.44007637027156</v>
      </c>
      <c r="O103" s="219"/>
      <c r="P103" s="206">
        <v>-54.30968226850324</v>
      </c>
      <c r="Q103" s="219"/>
      <c r="R103" s="206">
        <v>14</v>
      </c>
      <c r="S103" s="219"/>
      <c r="T103" s="206">
        <v>1328.7539128970302</v>
      </c>
    </row>
    <row r="104" spans="5:20" s="188" customFormat="1" ht="12" customHeight="1">
      <c r="E104" s="190"/>
      <c r="F104" s="188" t="s">
        <v>215</v>
      </c>
      <c r="H104" s="190"/>
      <c r="I104" s="190"/>
      <c r="J104" s="220">
        <v>1107.65156741261</v>
      </c>
      <c r="K104" s="220"/>
      <c r="L104" s="220">
        <v>233.26242099999996</v>
      </c>
      <c r="M104" s="220"/>
      <c r="N104" s="220">
        <v>10.41089999999967</v>
      </c>
      <c r="O104" s="220"/>
      <c r="P104" s="220">
        <v>0</v>
      </c>
      <c r="Q104" s="220"/>
      <c r="R104" s="220">
        <v>-0.013988412609706291</v>
      </c>
      <c r="S104" s="220"/>
      <c r="T104" s="220">
        <v>1351.3109</v>
      </c>
    </row>
    <row r="105" spans="5:20" s="188" customFormat="1" ht="12" customHeight="1">
      <c r="E105" s="190" t="s">
        <v>432</v>
      </c>
      <c r="H105" s="191"/>
      <c r="I105" s="191"/>
      <c r="J105" s="220">
        <v>473.4205039499999</v>
      </c>
      <c r="K105" s="220"/>
      <c r="L105" s="220">
        <v>-999.4590779066525</v>
      </c>
      <c r="M105" s="220"/>
      <c r="N105" s="220">
        <v>160.36756525347818</v>
      </c>
      <c r="O105" s="220"/>
      <c r="P105" s="220">
        <v>886.9842760331745</v>
      </c>
      <c r="Q105" s="220"/>
      <c r="R105" s="220">
        <v>0</v>
      </c>
      <c r="S105" s="220"/>
      <c r="T105" s="220">
        <v>521.31326733</v>
      </c>
    </row>
    <row r="106" spans="5:20" s="188" customFormat="1" ht="12" customHeight="1">
      <c r="E106" s="190" t="s">
        <v>80</v>
      </c>
      <c r="H106" s="191"/>
      <c r="I106" s="191"/>
      <c r="J106" s="220">
        <v>6287.783464282628</v>
      </c>
      <c r="K106" s="220"/>
      <c r="L106" s="220">
        <v>15.034284647701611</v>
      </c>
      <c r="M106" s="220"/>
      <c r="N106" s="220">
        <v>0</v>
      </c>
      <c r="O106" s="220"/>
      <c r="P106" s="220">
        <v>0</v>
      </c>
      <c r="Q106" s="220"/>
      <c r="R106" s="220">
        <v>1.8190411135625482</v>
      </c>
      <c r="S106" s="220"/>
      <c r="T106" s="220">
        <v>6304.636790043893</v>
      </c>
    </row>
    <row r="107" spans="5:20" s="188" customFormat="1" ht="12" customHeight="1">
      <c r="E107" s="190"/>
      <c r="F107" s="188" t="s">
        <v>22</v>
      </c>
      <c r="H107" s="190"/>
      <c r="I107" s="190"/>
      <c r="J107" s="220">
        <v>6229.684337000001</v>
      </c>
      <c r="K107" s="220"/>
      <c r="L107" s="220">
        <v>-11.65668878193378</v>
      </c>
      <c r="M107" s="220"/>
      <c r="N107" s="220">
        <v>0</v>
      </c>
      <c r="O107" s="220"/>
      <c r="P107" s="220">
        <v>0</v>
      </c>
      <c r="Q107" s="220"/>
      <c r="R107" s="220">
        <v>1.8091418258255771</v>
      </c>
      <c r="S107" s="220"/>
      <c r="T107" s="220">
        <v>6219.8367900438925</v>
      </c>
    </row>
    <row r="108" spans="5:20" s="188" customFormat="1" ht="12" customHeight="1">
      <c r="E108" s="190"/>
      <c r="F108" s="188" t="s">
        <v>624</v>
      </c>
      <c r="H108" s="190"/>
      <c r="I108" s="190"/>
      <c r="J108" s="220">
        <v>1103.6843370000001</v>
      </c>
      <c r="K108" s="220"/>
      <c r="L108" s="220">
        <v>647.2237074799998</v>
      </c>
      <c r="M108" s="220"/>
      <c r="N108" s="220">
        <v>0</v>
      </c>
      <c r="O108" s="220"/>
      <c r="P108" s="220">
        <v>0</v>
      </c>
      <c r="Q108" s="220"/>
      <c r="R108" s="220">
        <v>1.2831599999998389</v>
      </c>
      <c r="S108" s="220"/>
      <c r="T108" s="220">
        <v>1752.19120448</v>
      </c>
    </row>
    <row r="109" spans="5:20" s="188" customFormat="1" ht="12" customHeight="1">
      <c r="E109" s="190"/>
      <c r="F109" s="188" t="s">
        <v>646</v>
      </c>
      <c r="H109" s="190"/>
      <c r="I109" s="190"/>
      <c r="J109" s="220">
        <v>5126</v>
      </c>
      <c r="K109" s="220"/>
      <c r="L109" s="220">
        <v>-658.8803962619336</v>
      </c>
      <c r="M109" s="220"/>
      <c r="N109" s="220">
        <v>0</v>
      </c>
      <c r="O109" s="220"/>
      <c r="P109" s="220">
        <v>0</v>
      </c>
      <c r="Q109" s="220"/>
      <c r="R109" s="220">
        <v>0.5259818258257383</v>
      </c>
      <c r="S109" s="220"/>
      <c r="T109" s="220">
        <v>4467.645585563892</v>
      </c>
    </row>
    <row r="110" spans="5:20" s="188" customFormat="1" ht="12" customHeight="1">
      <c r="E110" s="190"/>
      <c r="F110" s="188" t="s">
        <v>74</v>
      </c>
      <c r="H110" s="190"/>
      <c r="I110" s="190"/>
      <c r="J110" s="220">
        <v>58.09912728262771</v>
      </c>
      <c r="K110" s="220"/>
      <c r="L110" s="220">
        <v>26.690973429635335</v>
      </c>
      <c r="M110" s="220"/>
      <c r="N110" s="220">
        <v>0</v>
      </c>
      <c r="O110" s="220"/>
      <c r="P110" s="220">
        <v>0</v>
      </c>
      <c r="Q110" s="220"/>
      <c r="R110" s="220">
        <v>0.009899287736971019</v>
      </c>
      <c r="S110" s="220"/>
      <c r="T110" s="220">
        <v>84.8</v>
      </c>
    </row>
    <row r="111" spans="2:20" s="188" customFormat="1" ht="12" customHeight="1">
      <c r="B111" s="190"/>
      <c r="C111" s="190"/>
      <c r="D111" s="190"/>
      <c r="E111" s="190"/>
      <c r="F111" s="188" t="s">
        <v>25</v>
      </c>
      <c r="H111" s="190"/>
      <c r="I111" s="190"/>
      <c r="J111" s="220">
        <v>0</v>
      </c>
      <c r="K111" s="220"/>
      <c r="L111" s="220">
        <v>0</v>
      </c>
      <c r="M111" s="220"/>
      <c r="N111" s="220">
        <v>0</v>
      </c>
      <c r="O111" s="220"/>
      <c r="P111" s="220">
        <v>0</v>
      </c>
      <c r="Q111" s="220"/>
      <c r="R111" s="220">
        <v>0</v>
      </c>
      <c r="S111" s="220"/>
      <c r="T111" s="220">
        <v>0</v>
      </c>
    </row>
    <row r="112" spans="2:20" s="188" customFormat="1" ht="12" customHeight="1">
      <c r="B112" s="375" t="s">
        <v>764</v>
      </c>
      <c r="C112" s="375"/>
      <c r="D112" s="375"/>
      <c r="E112" s="376"/>
      <c r="F112" s="375"/>
      <c r="G112" s="375"/>
      <c r="H112" s="376"/>
      <c r="I112" s="376"/>
      <c r="J112" s="373">
        <v>110820.03711695243</v>
      </c>
      <c r="K112" s="373"/>
      <c r="L112" s="373">
        <v>11930.56113479747</v>
      </c>
      <c r="M112" s="373"/>
      <c r="N112" s="373">
        <v>2101.844232911121</v>
      </c>
      <c r="O112" s="373"/>
      <c r="P112" s="373">
        <v>-1926.5746990943458</v>
      </c>
      <c r="Q112" s="373"/>
      <c r="R112" s="373">
        <v>-3819.8669538743093</v>
      </c>
      <c r="S112" s="373"/>
      <c r="T112" s="373">
        <v>119106.0232495966</v>
      </c>
    </row>
    <row r="113" spans="5:20" s="188" customFormat="1" ht="12" customHeight="1">
      <c r="E113" s="190" t="s">
        <v>161</v>
      </c>
      <c r="H113" s="190"/>
      <c r="I113" s="190"/>
      <c r="J113" s="220">
        <v>74196.37524499242</v>
      </c>
      <c r="K113" s="220"/>
      <c r="L113" s="220">
        <v>7298.38245351636</v>
      </c>
      <c r="M113" s="220"/>
      <c r="N113" s="220">
        <v>610.1606687404235</v>
      </c>
      <c r="O113" s="220"/>
      <c r="P113" s="220">
        <v>-1866.8523332153798</v>
      </c>
      <c r="Q113" s="220"/>
      <c r="R113" s="220">
        <v>-3638.230499300626</v>
      </c>
      <c r="S113" s="220"/>
      <c r="T113" s="220">
        <v>76599.8355347332</v>
      </c>
    </row>
    <row r="114" spans="5:20" s="188" customFormat="1" ht="12" customHeight="1">
      <c r="E114" s="190"/>
      <c r="F114" s="188" t="s">
        <v>625</v>
      </c>
      <c r="H114" s="190"/>
      <c r="I114" s="190"/>
      <c r="J114" s="220">
        <v>69932.4</v>
      </c>
      <c r="K114" s="220"/>
      <c r="L114" s="220">
        <v>9122.810949516359</v>
      </c>
      <c r="M114" s="220"/>
      <c r="N114" s="220">
        <v>610.1606687404235</v>
      </c>
      <c r="O114" s="220"/>
      <c r="P114" s="220">
        <v>-1879.4523332153797</v>
      </c>
      <c r="Q114" s="220"/>
      <c r="R114" s="220">
        <v>-3576.0398323082</v>
      </c>
      <c r="S114" s="220"/>
      <c r="T114" s="220">
        <v>74209.87945273319</v>
      </c>
    </row>
    <row r="115" spans="5:20" s="188" customFormat="1" ht="12" customHeight="1">
      <c r="E115" s="190"/>
      <c r="F115" s="188" t="s">
        <v>17</v>
      </c>
      <c r="H115" s="190"/>
      <c r="I115" s="190"/>
      <c r="J115" s="220">
        <v>4263.97524499243</v>
      </c>
      <c r="K115" s="220"/>
      <c r="L115" s="220">
        <v>-1824.4284959999998</v>
      </c>
      <c r="M115" s="220"/>
      <c r="N115" s="220">
        <v>0</v>
      </c>
      <c r="O115" s="220"/>
      <c r="P115" s="220">
        <v>12.6</v>
      </c>
      <c r="Q115" s="220"/>
      <c r="R115" s="220">
        <v>-62.190666992425896</v>
      </c>
      <c r="S115" s="220"/>
      <c r="T115" s="220">
        <v>2389.9560820000042</v>
      </c>
    </row>
    <row r="116" spans="5:20" s="188" customFormat="1" ht="12" customHeight="1">
      <c r="E116" s="190" t="s">
        <v>77</v>
      </c>
      <c r="H116" s="190"/>
      <c r="I116" s="190"/>
      <c r="J116" s="220">
        <v>12251.777724930653</v>
      </c>
      <c r="K116" s="220"/>
      <c r="L116" s="220">
        <v>776.0252247682622</v>
      </c>
      <c r="M116" s="220"/>
      <c r="N116" s="220">
        <v>1427.5127015203218</v>
      </c>
      <c r="O116" s="220"/>
      <c r="P116" s="220">
        <v>-207.7241807138248</v>
      </c>
      <c r="Q116" s="220"/>
      <c r="R116" s="220">
        <v>-186.37433063797175</v>
      </c>
      <c r="S116" s="220"/>
      <c r="T116" s="220">
        <v>14061.239557771689</v>
      </c>
    </row>
    <row r="117" spans="5:20" s="188" customFormat="1" ht="12" customHeight="1">
      <c r="E117" s="190"/>
      <c r="F117" s="188" t="s">
        <v>530</v>
      </c>
      <c r="H117" s="190"/>
      <c r="I117" s="190"/>
      <c r="J117" s="220">
        <v>5412.135268292683</v>
      </c>
      <c r="K117" s="220"/>
      <c r="L117" s="220">
        <v>85.22335076826218</v>
      </c>
      <c r="M117" s="220"/>
      <c r="N117" s="220">
        <v>1486.793788520321</v>
      </c>
      <c r="O117" s="220"/>
      <c r="P117" s="220">
        <v>-207.7241807138248</v>
      </c>
      <c r="Q117" s="220"/>
      <c r="R117" s="220">
        <v>-54.46</v>
      </c>
      <c r="S117" s="220"/>
      <c r="T117" s="220">
        <v>6721.990644771689</v>
      </c>
    </row>
    <row r="118" spans="5:20" s="188" customFormat="1" ht="12" customHeight="1">
      <c r="E118" s="190"/>
      <c r="F118" s="188" t="s">
        <v>215</v>
      </c>
      <c r="H118" s="191"/>
      <c r="I118" s="191"/>
      <c r="J118" s="220">
        <v>6839.64245663797</v>
      </c>
      <c r="K118" s="220"/>
      <c r="L118" s="220">
        <v>690.801874</v>
      </c>
      <c r="M118" s="220"/>
      <c r="N118" s="220">
        <v>-59.28108699999906</v>
      </c>
      <c r="O118" s="220"/>
      <c r="P118" s="220">
        <v>0</v>
      </c>
      <c r="Q118" s="220"/>
      <c r="R118" s="220">
        <v>-131.91433063797174</v>
      </c>
      <c r="S118" s="220"/>
      <c r="T118" s="220">
        <v>7339.248912999999</v>
      </c>
    </row>
    <row r="119" spans="5:20" s="188" customFormat="1" ht="12" customHeight="1">
      <c r="E119" s="190" t="s">
        <v>432</v>
      </c>
      <c r="H119" s="191"/>
      <c r="I119" s="191"/>
      <c r="J119" s="220">
        <v>480.62037637000003</v>
      </c>
      <c r="K119" s="220"/>
      <c r="L119" s="220">
        <v>-251.50897533523406</v>
      </c>
      <c r="M119" s="220"/>
      <c r="N119" s="220">
        <v>64.17086265037551</v>
      </c>
      <c r="O119" s="220"/>
      <c r="P119" s="220">
        <v>96.80181483485848</v>
      </c>
      <c r="Q119" s="220"/>
      <c r="R119" s="220">
        <v>20.07067490000001</v>
      </c>
      <c r="S119" s="220"/>
      <c r="T119" s="220">
        <v>410.15475342</v>
      </c>
    </row>
    <row r="120" spans="5:20" s="188" customFormat="1" ht="12" customHeight="1">
      <c r="E120" s="190" t="s">
        <v>80</v>
      </c>
      <c r="H120" s="190"/>
      <c r="I120" s="190"/>
      <c r="J120" s="220">
        <v>23891.263770659356</v>
      </c>
      <c r="K120" s="220"/>
      <c r="L120" s="220">
        <v>4107.662431848081</v>
      </c>
      <c r="M120" s="220"/>
      <c r="N120" s="220">
        <v>0</v>
      </c>
      <c r="O120" s="220"/>
      <c r="P120" s="220">
        <v>51.2</v>
      </c>
      <c r="Q120" s="220"/>
      <c r="R120" s="220">
        <v>-15.332798835711994</v>
      </c>
      <c r="S120" s="220"/>
      <c r="T120" s="220">
        <v>28034.793403671723</v>
      </c>
    </row>
    <row r="121" spans="5:20" s="188" customFormat="1" ht="12" customHeight="1">
      <c r="E121" s="190"/>
      <c r="F121" s="188" t="s">
        <v>21</v>
      </c>
      <c r="H121" s="190"/>
      <c r="I121" s="190"/>
      <c r="J121" s="220">
        <v>6774.475962</v>
      </c>
      <c r="K121" s="220"/>
      <c r="L121" s="220">
        <v>1813.8935629680805</v>
      </c>
      <c r="M121" s="220"/>
      <c r="N121" s="220">
        <v>0</v>
      </c>
      <c r="O121" s="220"/>
      <c r="P121" s="220">
        <v>0</v>
      </c>
      <c r="Q121" s="220"/>
      <c r="R121" s="220">
        <v>0.45378705475918935</v>
      </c>
      <c r="S121" s="220"/>
      <c r="T121" s="220">
        <v>8588.82331202284</v>
      </c>
    </row>
    <row r="122" spans="5:20" s="188" customFormat="1" ht="12" customHeight="1">
      <c r="E122" s="190"/>
      <c r="F122" s="188" t="s">
        <v>624</v>
      </c>
      <c r="H122" s="190"/>
      <c r="I122" s="190"/>
      <c r="J122" s="220">
        <v>5087.5</v>
      </c>
      <c r="K122" s="220"/>
      <c r="L122" s="220">
        <v>1419.9680347540805</v>
      </c>
      <c r="M122" s="220"/>
      <c r="N122" s="220">
        <v>0</v>
      </c>
      <c r="O122" s="220"/>
      <c r="P122" s="220">
        <v>0</v>
      </c>
      <c r="Q122" s="220"/>
      <c r="R122" s="220">
        <v>0.1365143697595883</v>
      </c>
      <c r="S122" s="220"/>
      <c r="T122" s="220">
        <v>6507.60454912384</v>
      </c>
    </row>
    <row r="123" spans="5:20" s="188" customFormat="1" ht="12" customHeight="1">
      <c r="E123" s="190"/>
      <c r="F123" s="188" t="s">
        <v>646</v>
      </c>
      <c r="H123" s="190"/>
      <c r="I123" s="190"/>
      <c r="J123" s="220">
        <v>1686.975962</v>
      </c>
      <c r="K123" s="220"/>
      <c r="L123" s="220">
        <v>393.9255282139999</v>
      </c>
      <c r="M123" s="220"/>
      <c r="N123" s="220">
        <v>0</v>
      </c>
      <c r="O123" s="220"/>
      <c r="P123" s="220">
        <v>0</v>
      </c>
      <c r="Q123" s="220"/>
      <c r="R123" s="220">
        <v>0.31727268499960104</v>
      </c>
      <c r="S123" s="220"/>
      <c r="T123" s="220">
        <v>2081.2187628989996</v>
      </c>
    </row>
    <row r="124" spans="5:20" s="188" customFormat="1" ht="12" customHeight="1">
      <c r="E124" s="190"/>
      <c r="F124" s="188" t="s">
        <v>22</v>
      </c>
      <c r="H124" s="190"/>
      <c r="I124" s="190"/>
      <c r="J124" s="220">
        <v>17116.787808659356</v>
      </c>
      <c r="K124" s="220"/>
      <c r="L124" s="220">
        <v>2293.768868880001</v>
      </c>
      <c r="M124" s="220"/>
      <c r="N124" s="220">
        <v>0</v>
      </c>
      <c r="O124" s="220"/>
      <c r="P124" s="220">
        <v>51.2</v>
      </c>
      <c r="Q124" s="220"/>
      <c r="R124" s="220">
        <v>-15.786585890471184</v>
      </c>
      <c r="S124" s="220"/>
      <c r="T124" s="220">
        <v>19445.970091648884</v>
      </c>
    </row>
    <row r="125" spans="2:20" s="188" customFormat="1" ht="12" customHeight="1">
      <c r="B125" s="192"/>
      <c r="C125" s="192"/>
      <c r="D125" s="192"/>
      <c r="E125" s="193"/>
      <c r="F125" s="192" t="s">
        <v>624</v>
      </c>
      <c r="H125" s="190"/>
      <c r="I125" s="190"/>
      <c r="J125" s="220">
        <v>612.29975655</v>
      </c>
      <c r="K125" s="220"/>
      <c r="L125" s="220">
        <v>73.56549188000008</v>
      </c>
      <c r="M125" s="220"/>
      <c r="N125" s="220">
        <v>0</v>
      </c>
      <c r="O125" s="220"/>
      <c r="P125" s="220">
        <v>0</v>
      </c>
      <c r="Q125" s="220"/>
      <c r="R125" s="220">
        <v>-4.084467000000018</v>
      </c>
      <c r="S125" s="220"/>
      <c r="T125" s="220">
        <v>681.7807814299999</v>
      </c>
    </row>
    <row r="126" spans="2:20" s="188" customFormat="1" ht="12" customHeight="1">
      <c r="B126" s="192"/>
      <c r="C126" s="192"/>
      <c r="D126" s="192"/>
      <c r="E126" s="193"/>
      <c r="F126" s="192" t="s">
        <v>646</v>
      </c>
      <c r="H126" s="190"/>
      <c r="I126" s="190"/>
      <c r="J126" s="220">
        <v>16504.488052109355</v>
      </c>
      <c r="K126" s="220"/>
      <c r="L126" s="220">
        <v>2220.2033770000007</v>
      </c>
      <c r="M126" s="220"/>
      <c r="N126" s="220">
        <v>0</v>
      </c>
      <c r="O126" s="220"/>
      <c r="P126" s="220">
        <v>51.2</v>
      </c>
      <c r="Q126" s="220"/>
      <c r="R126" s="220">
        <v>-11.702118890471166</v>
      </c>
      <c r="S126" s="220"/>
      <c r="T126" s="220">
        <v>18764.189310218884</v>
      </c>
    </row>
    <row r="127" spans="6:20" s="188" customFormat="1" ht="12" customHeight="1">
      <c r="F127" s="188" t="s">
        <v>25</v>
      </c>
      <c r="H127" s="190"/>
      <c r="I127" s="190"/>
      <c r="J127" s="220">
        <v>0</v>
      </c>
      <c r="K127" s="220"/>
      <c r="L127" s="220">
        <v>0</v>
      </c>
      <c r="M127" s="220"/>
      <c r="N127" s="220">
        <v>0</v>
      </c>
      <c r="O127" s="220"/>
      <c r="P127" s="220">
        <v>0</v>
      </c>
      <c r="Q127" s="220"/>
      <c r="R127" s="220">
        <v>0</v>
      </c>
      <c r="S127" s="220"/>
      <c r="T127" s="220">
        <v>0</v>
      </c>
    </row>
    <row r="128" spans="2:20" s="192" customFormat="1" ht="12" customHeight="1">
      <c r="B128" s="194"/>
      <c r="C128" s="194"/>
      <c r="D128" s="194"/>
      <c r="E128" s="194"/>
      <c r="F128" s="194"/>
      <c r="G128" s="194"/>
      <c r="H128" s="194"/>
      <c r="I128" s="194"/>
      <c r="J128" s="238"/>
      <c r="K128" s="238"/>
      <c r="L128" s="238"/>
      <c r="M128" s="238"/>
      <c r="N128" s="238"/>
      <c r="O128" s="238"/>
      <c r="P128" s="238"/>
      <c r="Q128" s="238"/>
      <c r="R128" s="238"/>
      <c r="S128" s="238"/>
      <c r="T128" s="238"/>
    </row>
    <row r="129" spans="10:20" s="195" customFormat="1" ht="12" customHeight="1">
      <c r="J129" s="373"/>
      <c r="K129" s="373"/>
      <c r="L129" s="373"/>
      <c r="M129" s="373"/>
      <c r="N129" s="373"/>
      <c r="O129" s="373"/>
      <c r="P129" s="373"/>
      <c r="Q129" s="373"/>
      <c r="R129" s="373"/>
      <c r="S129" s="373"/>
      <c r="T129" s="373"/>
    </row>
    <row r="130" spans="2:20" s="198" customFormat="1" ht="12" customHeight="1">
      <c r="B130" s="361" t="s">
        <v>438</v>
      </c>
      <c r="C130" s="196" t="s">
        <v>626</v>
      </c>
      <c r="D130" s="196"/>
      <c r="E130" s="196"/>
      <c r="F130" s="196"/>
      <c r="G130" s="196"/>
      <c r="H130" s="196"/>
      <c r="I130" s="196"/>
      <c r="J130" s="220"/>
      <c r="K130" s="220"/>
      <c r="L130" s="220"/>
      <c r="M130" s="220"/>
      <c r="N130" s="220"/>
      <c r="O130" s="220"/>
      <c r="P130" s="220"/>
      <c r="Q130" s="220"/>
      <c r="R130" s="220"/>
      <c r="S130" s="220"/>
      <c r="T130" s="220"/>
    </row>
    <row r="131" spans="2:20" s="198" customFormat="1" ht="12" customHeight="1">
      <c r="B131" s="196"/>
      <c r="C131" s="196" t="s">
        <v>627</v>
      </c>
      <c r="D131" s="196"/>
      <c r="E131" s="196"/>
      <c r="F131" s="196"/>
      <c r="G131" s="196"/>
      <c r="H131" s="196"/>
      <c r="I131" s="196"/>
      <c r="J131" s="220"/>
      <c r="K131" s="220"/>
      <c r="L131" s="220"/>
      <c r="M131" s="220"/>
      <c r="N131" s="220"/>
      <c r="O131" s="220"/>
      <c r="P131" s="220"/>
      <c r="Q131" s="220"/>
      <c r="R131" s="220"/>
      <c r="S131" s="220"/>
      <c r="T131" s="220"/>
    </row>
    <row r="132" spans="3:20" s="196" customFormat="1" ht="12" customHeight="1">
      <c r="C132" s="196" t="s">
        <v>634</v>
      </c>
      <c r="J132" s="220"/>
      <c r="K132" s="220"/>
      <c r="L132" s="220"/>
      <c r="M132" s="220"/>
      <c r="N132" s="220"/>
      <c r="O132" s="220"/>
      <c r="P132" s="220"/>
      <c r="Q132" s="220"/>
      <c r="R132" s="220"/>
      <c r="S132" s="220"/>
      <c r="T132" s="220"/>
    </row>
    <row r="133" spans="2:20" s="200" customFormat="1" ht="12" customHeight="1">
      <c r="B133" s="199"/>
      <c r="C133" s="199" t="s">
        <v>633</v>
      </c>
      <c r="D133" s="199"/>
      <c r="E133" s="199"/>
      <c r="F133" s="199"/>
      <c r="J133" s="220"/>
      <c r="K133" s="220"/>
      <c r="L133" s="220"/>
      <c r="M133" s="220"/>
      <c r="N133" s="220"/>
      <c r="O133" s="220"/>
      <c r="P133" s="220"/>
      <c r="Q133" s="220"/>
      <c r="R133" s="220"/>
      <c r="S133" s="220"/>
      <c r="T133" s="220"/>
    </row>
    <row r="134" spans="2:20" s="172" customFormat="1" ht="12" customHeight="1">
      <c r="B134" s="172" t="s">
        <v>689</v>
      </c>
      <c r="D134" s="188"/>
      <c r="E134" s="188"/>
      <c r="F134" s="188"/>
      <c r="G134" s="188"/>
      <c r="H134" s="188"/>
      <c r="I134" s="188"/>
      <c r="J134" s="373"/>
      <c r="K134" s="373"/>
      <c r="L134" s="373"/>
      <c r="M134" s="373"/>
      <c r="N134" s="373"/>
      <c r="O134" s="373"/>
      <c r="P134" s="373"/>
      <c r="Q134" s="373"/>
      <c r="R134" s="373"/>
      <c r="S134" s="373"/>
      <c r="T134" s="373"/>
    </row>
    <row r="135" spans="2:20" s="200" customFormat="1" ht="12" customHeight="1">
      <c r="B135" s="162" t="s">
        <v>688</v>
      </c>
      <c r="C135" s="199"/>
      <c r="D135" s="199"/>
      <c r="E135" s="199"/>
      <c r="F135" s="199"/>
      <c r="J135" s="220"/>
      <c r="K135" s="220"/>
      <c r="L135" s="220"/>
      <c r="M135" s="220"/>
      <c r="N135" s="220"/>
      <c r="O135" s="220"/>
      <c r="P135" s="220"/>
      <c r="Q135" s="220"/>
      <c r="R135" s="220"/>
      <c r="S135" s="220"/>
      <c r="T135" s="220"/>
    </row>
    <row r="136" spans="2:20" s="200" customFormat="1" ht="12" customHeight="1">
      <c r="B136" s="199"/>
      <c r="C136" s="199"/>
      <c r="D136" s="199"/>
      <c r="E136" s="199"/>
      <c r="F136" s="199"/>
      <c r="J136" s="197"/>
      <c r="K136" s="197"/>
      <c r="L136" s="197"/>
      <c r="M136" s="197"/>
      <c r="N136" s="197"/>
      <c r="O136" s="197"/>
      <c r="P136" s="197"/>
      <c r="Q136" s="197"/>
      <c r="R136" s="201"/>
      <c r="S136" s="201"/>
      <c r="T136" s="201"/>
    </row>
    <row r="138" spans="2:20" s="188" customFormat="1" ht="12" customHeight="1">
      <c r="B138" s="162"/>
      <c r="C138" s="162"/>
      <c r="D138" s="162"/>
      <c r="E138" s="162"/>
      <c r="F138" s="162"/>
      <c r="J138" s="192"/>
      <c r="K138" s="192"/>
      <c r="L138" s="192"/>
      <c r="M138" s="192"/>
      <c r="N138" s="192"/>
      <c r="O138" s="192"/>
      <c r="P138" s="192"/>
      <c r="Q138" s="192"/>
      <c r="R138" s="193"/>
      <c r="S138" s="193"/>
      <c r="T138" s="193"/>
    </row>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sheetData>
  <printOptions/>
  <pageMargins left="0.3937007874015748" right="0.3937007874015748" top="0.984251968503937" bottom="0.984251968503937" header="0" footer="0"/>
  <pageSetup fitToHeight="1" fitToWidth="1" horizontalDpi="600" verticalDpi="600" orientation="portrait" scale="77" r:id="rId1"/>
  <rowBreaks count="1" manualBreakCount="1">
    <brk id="73" min="1" max="19" man="1"/>
  </rowBreaks>
  <ignoredErrors>
    <ignoredError sqref="B130" numberStoredAsText="1"/>
  </ignoredErrors>
</worksheet>
</file>

<file path=xl/worksheets/sheet21.xml><?xml version="1.0" encoding="utf-8"?>
<worksheet xmlns="http://schemas.openxmlformats.org/spreadsheetml/2006/main" xmlns:r="http://schemas.openxmlformats.org/officeDocument/2006/relationships">
  <dimension ref="A1:AD202"/>
  <sheetViews>
    <sheetView zoomScale="75" zoomScaleNormal="75" zoomScaleSheetLayoutView="75" workbookViewId="0" topLeftCell="A1">
      <selection activeCell="N27" sqref="N27"/>
    </sheetView>
  </sheetViews>
  <sheetFormatPr defaultColWidth="11.421875" defaultRowHeight="12.75"/>
  <cols>
    <col min="1" max="1" width="3.00390625" style="49" customWidth="1"/>
    <col min="2" max="2" width="1.28515625" style="49" customWidth="1"/>
    <col min="3" max="3" width="2.140625" style="49" customWidth="1"/>
    <col min="4" max="4" width="1.28515625" style="49" customWidth="1"/>
    <col min="5" max="6" width="1.8515625" style="49" customWidth="1"/>
    <col min="7" max="7" width="3.00390625" style="49" customWidth="1"/>
    <col min="8" max="8" width="3.8515625" style="49" customWidth="1"/>
    <col min="9" max="9" width="4.421875" style="49" customWidth="1"/>
    <col min="10" max="10" width="39.28125" style="49" customWidth="1"/>
    <col min="11" max="11" width="3.00390625" style="49" customWidth="1"/>
    <col min="12" max="12" width="8.57421875" style="49" customWidth="1"/>
    <col min="13" max="13" width="9.421875" style="49" customWidth="1"/>
    <col min="14" max="14" width="8.421875" style="49" customWidth="1"/>
    <col min="15" max="15" width="12.421875" style="49" customWidth="1"/>
    <col min="16" max="16" width="0.42578125" style="49" customWidth="1"/>
    <col min="17" max="17" width="9.140625" style="49" customWidth="1"/>
    <col min="18" max="18" width="9.421875" style="49" customWidth="1"/>
    <col min="19" max="19" width="9.140625" style="49" customWidth="1"/>
    <col min="20" max="20" width="13.57421875" style="49" customWidth="1"/>
    <col min="21" max="21" width="0.5625" style="49" customWidth="1"/>
    <col min="22" max="16384" width="6.28125" style="49" customWidth="1"/>
  </cols>
  <sheetData>
    <row r="1" spans="1:21" ht="42" customHeight="1">
      <c r="A1" s="405" t="s">
        <v>307</v>
      </c>
      <c r="B1" s="406"/>
      <c r="C1" s="406"/>
      <c r="D1" s="406"/>
      <c r="E1" s="406"/>
      <c r="F1" s="406"/>
      <c r="G1" s="406"/>
      <c r="H1" s="406"/>
      <c r="I1" s="406"/>
      <c r="J1" s="406"/>
      <c r="K1" s="406"/>
      <c r="L1" s="406"/>
      <c r="M1" s="406"/>
      <c r="N1" s="406"/>
      <c r="O1" s="406"/>
      <c r="P1" s="406"/>
      <c r="Q1" s="406"/>
      <c r="R1" s="406"/>
      <c r="S1" s="406"/>
      <c r="T1" s="406"/>
      <c r="U1" s="406"/>
    </row>
    <row r="2" spans="2:21" ht="12" customHeight="1">
      <c r="B2" s="65"/>
      <c r="C2" s="65"/>
      <c r="D2" s="65"/>
      <c r="E2" s="65"/>
      <c r="F2" s="65"/>
      <c r="G2" s="65"/>
      <c r="H2" s="65"/>
      <c r="I2" s="65"/>
      <c r="J2" s="65"/>
      <c r="K2" s="65"/>
      <c r="L2" s="65"/>
      <c r="M2" s="65"/>
      <c r="N2" s="65"/>
      <c r="O2" s="65"/>
      <c r="P2" s="65"/>
      <c r="Q2" s="65"/>
      <c r="R2" s="65"/>
      <c r="S2" s="65"/>
      <c r="T2" s="65"/>
      <c r="U2" s="65"/>
    </row>
    <row r="3" spans="2:22" ht="12" customHeight="1">
      <c r="B3" s="65"/>
      <c r="C3" s="65"/>
      <c r="D3" s="65"/>
      <c r="E3" s="65"/>
      <c r="F3" s="65"/>
      <c r="G3" s="65"/>
      <c r="H3" s="65"/>
      <c r="I3" s="65"/>
      <c r="J3" s="65"/>
      <c r="K3" s="65"/>
      <c r="L3" s="65"/>
      <c r="M3" s="65"/>
      <c r="N3" s="65"/>
      <c r="O3" s="65"/>
      <c r="P3" s="65"/>
      <c r="Q3" s="65"/>
      <c r="R3" s="65"/>
      <c r="S3" s="65"/>
      <c r="T3" s="65"/>
      <c r="U3" s="65"/>
      <c r="V3" s="50"/>
    </row>
    <row r="4" spans="2:21" ht="41.25" customHeight="1">
      <c r="B4" s="407" t="s">
        <v>306</v>
      </c>
      <c r="C4" s="407"/>
      <c r="D4" s="407"/>
      <c r="E4" s="407"/>
      <c r="F4" s="407"/>
      <c r="G4" s="407"/>
      <c r="H4" s="407"/>
      <c r="I4" s="407"/>
      <c r="J4" s="407"/>
      <c r="K4" s="407"/>
      <c r="L4" s="407"/>
      <c r="M4" s="407"/>
      <c r="N4" s="407"/>
      <c r="O4" s="407"/>
      <c r="P4" s="407"/>
      <c r="Q4" s="407"/>
      <c r="R4" s="407"/>
      <c r="S4" s="407"/>
      <c r="T4" s="407"/>
      <c r="U4" s="407"/>
    </row>
    <row r="5" spans="8:22" ht="16.5" customHeight="1">
      <c r="H5" s="51"/>
      <c r="I5" s="51"/>
      <c r="J5" s="51"/>
      <c r="L5" s="51"/>
      <c r="M5" s="51"/>
      <c r="N5" s="51"/>
      <c r="O5" s="51"/>
      <c r="P5" s="51"/>
      <c r="Q5" s="51"/>
      <c r="R5" s="51"/>
      <c r="S5" s="51"/>
      <c r="T5" s="51"/>
      <c r="U5" s="51"/>
      <c r="V5" s="51"/>
    </row>
    <row r="6" spans="2:21" ht="12.75">
      <c r="B6" s="52"/>
      <c r="C6" s="52"/>
      <c r="D6" s="52"/>
      <c r="E6" s="52"/>
      <c r="F6" s="52"/>
      <c r="G6" s="52"/>
      <c r="H6" s="53"/>
      <c r="I6" s="53"/>
      <c r="J6" s="53"/>
      <c r="L6" s="383" t="s">
        <v>405</v>
      </c>
      <c r="M6" s="383"/>
      <c r="N6" s="383"/>
      <c r="O6" s="383"/>
      <c r="P6" s="383"/>
      <c r="Q6" s="383" t="s">
        <v>409</v>
      </c>
      <c r="R6" s="383"/>
      <c r="S6" s="383"/>
      <c r="T6" s="383"/>
      <c r="U6" s="383"/>
    </row>
    <row r="7" spans="8:21" ht="9.75" customHeight="1">
      <c r="H7" s="51"/>
      <c r="I7" s="51"/>
      <c r="J7" s="51"/>
      <c r="L7" s="42" t="s">
        <v>349</v>
      </c>
      <c r="M7" s="42" t="s">
        <v>350</v>
      </c>
      <c r="N7" s="42" t="s">
        <v>351</v>
      </c>
      <c r="O7" s="42" t="s">
        <v>352</v>
      </c>
      <c r="P7" s="42"/>
      <c r="Q7" s="42" t="s">
        <v>349</v>
      </c>
      <c r="R7" s="42" t="s">
        <v>350</v>
      </c>
      <c r="S7" s="42" t="s">
        <v>351</v>
      </c>
      <c r="T7" s="42" t="s">
        <v>352</v>
      </c>
      <c r="U7" s="42"/>
    </row>
    <row r="8" spans="2:21" ht="12.75">
      <c r="B8" s="49" t="s">
        <v>195</v>
      </c>
      <c r="H8" s="54"/>
      <c r="I8" s="54"/>
      <c r="J8" s="54"/>
      <c r="L8" s="42"/>
      <c r="M8" s="42"/>
      <c r="N8" s="42"/>
      <c r="O8" s="42"/>
      <c r="P8" s="42"/>
      <c r="Q8" s="42"/>
      <c r="R8" s="42"/>
      <c r="S8" s="42"/>
      <c r="T8" s="42"/>
      <c r="U8" s="42"/>
    </row>
    <row r="9" spans="2:21" ht="7.5" customHeight="1">
      <c r="B9" s="55"/>
      <c r="C9" s="55"/>
      <c r="D9" s="55"/>
      <c r="E9" s="55"/>
      <c r="F9" s="55"/>
      <c r="G9" s="55"/>
      <c r="H9" s="56"/>
      <c r="I9" s="56"/>
      <c r="J9" s="56"/>
      <c r="L9" s="55"/>
      <c r="M9" s="55"/>
      <c r="N9" s="55"/>
      <c r="O9" s="55"/>
      <c r="P9" s="55"/>
      <c r="Q9" s="55"/>
      <c r="R9" s="55"/>
      <c r="S9" s="55"/>
      <c r="T9" s="55"/>
      <c r="U9" s="55"/>
    </row>
    <row r="10" spans="8:21" ht="12">
      <c r="H10" s="51"/>
      <c r="I10" s="51"/>
      <c r="J10" s="51"/>
      <c r="L10" s="51"/>
      <c r="M10" s="51"/>
      <c r="N10" s="51"/>
      <c r="O10" s="51"/>
      <c r="P10" s="51"/>
      <c r="Q10" s="51"/>
      <c r="R10" s="51"/>
      <c r="S10" s="51"/>
      <c r="T10" s="51"/>
      <c r="U10" s="51"/>
    </row>
    <row r="11" spans="3:21" s="57" customFormat="1" ht="12">
      <c r="C11" s="57" t="s">
        <v>196</v>
      </c>
      <c r="H11" s="58"/>
      <c r="I11" s="58"/>
      <c r="J11" s="58"/>
      <c r="L11" s="58">
        <f aca="true" t="shared" si="0" ref="L11:T11">L13-L108</f>
        <v>0</v>
      </c>
      <c r="M11" s="58">
        <f t="shared" si="0"/>
        <v>0</v>
      </c>
      <c r="N11" s="58">
        <f t="shared" si="0"/>
        <v>0</v>
      </c>
      <c r="O11" s="58">
        <f t="shared" si="0"/>
        <v>0</v>
      </c>
      <c r="P11" s="58">
        <f t="shared" si="0"/>
        <v>0</v>
      </c>
      <c r="Q11" s="58">
        <f t="shared" si="0"/>
        <v>0</v>
      </c>
      <c r="R11" s="58">
        <f t="shared" si="0"/>
        <v>0</v>
      </c>
      <c r="S11" s="58">
        <f t="shared" si="0"/>
        <v>0</v>
      </c>
      <c r="T11" s="58">
        <f t="shared" si="0"/>
        <v>0</v>
      </c>
      <c r="U11" s="58"/>
    </row>
    <row r="12" spans="8:21" ht="12">
      <c r="H12" s="51"/>
      <c r="I12" s="51"/>
      <c r="J12" s="51"/>
      <c r="L12" s="51"/>
      <c r="M12" s="51"/>
      <c r="N12" s="51"/>
      <c r="O12" s="51"/>
      <c r="P12" s="51"/>
      <c r="Q12" s="51"/>
      <c r="R12" s="51"/>
      <c r="S12" s="51"/>
      <c r="T12" s="51"/>
      <c r="U12" s="51"/>
    </row>
    <row r="13" spans="3:30" s="51" customFormat="1" ht="12.75">
      <c r="C13" s="59" t="s">
        <v>197</v>
      </c>
      <c r="D13" s="60" t="s">
        <v>198</v>
      </c>
      <c r="E13" s="60"/>
      <c r="F13" s="60"/>
      <c r="G13" s="60"/>
      <c r="K13" s="49"/>
      <c r="V13" s="49"/>
      <c r="W13" s="49"/>
      <c r="X13" s="49"/>
      <c r="Y13" s="49"/>
      <c r="Z13" s="49"/>
      <c r="AA13" s="49"/>
      <c r="AB13" s="49"/>
      <c r="AC13" s="49"/>
      <c r="AD13" s="49"/>
    </row>
    <row r="14" spans="3:30" s="51" customFormat="1" ht="12.75">
      <c r="C14" s="59"/>
      <c r="K14" s="49"/>
      <c r="V14" s="49"/>
      <c r="W14" s="49"/>
      <c r="X14" s="49"/>
      <c r="Y14" s="49"/>
      <c r="Z14" s="49"/>
      <c r="AA14" s="49"/>
      <c r="AB14" s="49"/>
      <c r="AC14" s="49"/>
      <c r="AD14" s="49"/>
    </row>
    <row r="15" spans="5:30" s="51" customFormat="1" ht="12">
      <c r="E15" s="51" t="s">
        <v>199</v>
      </c>
      <c r="F15" s="51" t="s">
        <v>191</v>
      </c>
      <c r="K15" s="49"/>
      <c r="V15" s="49"/>
      <c r="W15" s="49"/>
      <c r="X15" s="49"/>
      <c r="Y15" s="49"/>
      <c r="Z15" s="49"/>
      <c r="AA15" s="49"/>
      <c r="AB15" s="49"/>
      <c r="AC15" s="49"/>
      <c r="AD15" s="49"/>
    </row>
    <row r="16" spans="6:30" s="51" customFormat="1" ht="12">
      <c r="F16" s="51" t="s">
        <v>200</v>
      </c>
      <c r="G16" s="51" t="s">
        <v>15</v>
      </c>
      <c r="K16" s="49"/>
      <c r="V16" s="49"/>
      <c r="W16" s="49"/>
      <c r="X16" s="49"/>
      <c r="Y16" s="49"/>
      <c r="Z16" s="49"/>
      <c r="AA16" s="49"/>
      <c r="AB16" s="49"/>
      <c r="AC16" s="49"/>
      <c r="AD16" s="49"/>
    </row>
    <row r="17" spans="7:30" s="51" customFormat="1" ht="12">
      <c r="G17" s="51" t="s">
        <v>201</v>
      </c>
      <c r="K17" s="49"/>
      <c r="V17" s="49"/>
      <c r="W17" s="49"/>
      <c r="X17" s="49"/>
      <c r="Y17" s="49"/>
      <c r="Z17" s="49"/>
      <c r="AA17" s="49"/>
      <c r="AB17" s="49"/>
      <c r="AC17" s="49"/>
      <c r="AD17" s="49"/>
    </row>
    <row r="18" spans="7:30" s="51" customFormat="1" ht="12">
      <c r="G18" s="51" t="s">
        <v>202</v>
      </c>
      <c r="K18" s="49"/>
      <c r="V18" s="49"/>
      <c r="W18" s="49"/>
      <c r="X18" s="49"/>
      <c r="Y18" s="49"/>
      <c r="Z18" s="49"/>
      <c r="AA18" s="49"/>
      <c r="AB18" s="49"/>
      <c r="AC18" s="49"/>
      <c r="AD18" s="49"/>
    </row>
    <row r="19" spans="7:30" s="51" customFormat="1" ht="12">
      <c r="G19" s="51" t="s">
        <v>203</v>
      </c>
      <c r="K19" s="49"/>
      <c r="V19" s="49"/>
      <c r="W19" s="49"/>
      <c r="X19" s="49"/>
      <c r="Y19" s="49"/>
      <c r="Z19" s="49"/>
      <c r="AA19" s="49"/>
      <c r="AB19" s="49"/>
      <c r="AC19" s="49"/>
      <c r="AD19" s="49"/>
    </row>
    <row r="20" spans="6:30" s="51" customFormat="1" ht="12">
      <c r="F20" s="51" t="s">
        <v>204</v>
      </c>
      <c r="G20" s="51" t="s">
        <v>17</v>
      </c>
      <c r="K20" s="49"/>
      <c r="V20" s="49"/>
      <c r="W20" s="49"/>
      <c r="X20" s="49"/>
      <c r="Y20" s="49"/>
      <c r="Z20" s="49"/>
      <c r="AA20" s="49"/>
      <c r="AB20" s="49"/>
      <c r="AC20" s="49"/>
      <c r="AD20" s="49"/>
    </row>
    <row r="21" spans="7:30" s="51" customFormat="1" ht="12">
      <c r="G21" s="51" t="s">
        <v>205</v>
      </c>
      <c r="K21" s="49"/>
      <c r="V21" s="49"/>
      <c r="W21" s="49"/>
      <c r="X21" s="49"/>
      <c r="Y21" s="49"/>
      <c r="Z21" s="49"/>
      <c r="AA21" s="49"/>
      <c r="AB21" s="49"/>
      <c r="AC21" s="49"/>
      <c r="AD21" s="49"/>
    </row>
    <row r="22" spans="7:30" s="51" customFormat="1" ht="12">
      <c r="G22" s="51" t="s">
        <v>206</v>
      </c>
      <c r="K22" s="49"/>
      <c r="V22" s="49"/>
      <c r="W22" s="49"/>
      <c r="X22" s="49"/>
      <c r="Y22" s="49"/>
      <c r="Z22" s="49"/>
      <c r="AA22" s="49"/>
      <c r="AB22" s="49"/>
      <c r="AC22" s="49"/>
      <c r="AD22" s="49"/>
    </row>
    <row r="23" spans="5:30" s="51" customFormat="1" ht="12">
      <c r="E23" s="51" t="s">
        <v>207</v>
      </c>
      <c r="F23" s="51" t="s">
        <v>77</v>
      </c>
      <c r="K23" s="49"/>
      <c r="V23" s="49"/>
      <c r="W23" s="49"/>
      <c r="X23" s="49"/>
      <c r="Y23" s="49"/>
      <c r="Z23" s="49"/>
      <c r="AA23" s="49"/>
      <c r="AB23" s="49"/>
      <c r="AC23" s="49"/>
      <c r="AD23" s="49"/>
    </row>
    <row r="24" spans="6:30" s="51" customFormat="1" ht="12">
      <c r="F24" s="51" t="s">
        <v>208</v>
      </c>
      <c r="G24" s="51" t="s">
        <v>209</v>
      </c>
      <c r="K24" s="49"/>
      <c r="V24" s="49"/>
      <c r="W24" s="49"/>
      <c r="X24" s="49"/>
      <c r="Y24" s="49"/>
      <c r="Z24" s="49"/>
      <c r="AA24" s="49"/>
      <c r="AB24" s="49"/>
      <c r="AC24" s="49"/>
      <c r="AD24" s="49"/>
    </row>
    <row r="25" spans="7:30" s="51" customFormat="1" ht="12">
      <c r="G25" s="51" t="s">
        <v>210</v>
      </c>
      <c r="K25" s="49"/>
      <c r="V25" s="49"/>
      <c r="W25" s="49"/>
      <c r="X25" s="49"/>
      <c r="Y25" s="49"/>
      <c r="Z25" s="49"/>
      <c r="AA25" s="49"/>
      <c r="AB25" s="49"/>
      <c r="AC25" s="49"/>
      <c r="AD25" s="49"/>
    </row>
    <row r="26" spans="7:30" s="51" customFormat="1" ht="12">
      <c r="G26" s="51" t="s">
        <v>211</v>
      </c>
      <c r="K26" s="49"/>
      <c r="V26" s="49"/>
      <c r="W26" s="49"/>
      <c r="X26" s="49"/>
      <c r="Y26" s="49"/>
      <c r="Z26" s="49"/>
      <c r="AA26" s="49"/>
      <c r="AB26" s="49"/>
      <c r="AC26" s="49"/>
      <c r="AD26" s="49"/>
    </row>
    <row r="27" spans="7:30" s="51" customFormat="1" ht="12">
      <c r="G27" s="51" t="s">
        <v>212</v>
      </c>
      <c r="K27" s="49"/>
      <c r="V27" s="49"/>
      <c r="W27" s="49"/>
      <c r="X27" s="49"/>
      <c r="Y27" s="49"/>
      <c r="Z27" s="49"/>
      <c r="AA27" s="49"/>
      <c r="AB27" s="49"/>
      <c r="AC27" s="49"/>
      <c r="AD27" s="49"/>
    </row>
    <row r="28" spans="7:30" s="51" customFormat="1" ht="12">
      <c r="G28" s="51" t="s">
        <v>213</v>
      </c>
      <c r="K28" s="49"/>
      <c r="V28" s="49"/>
      <c r="W28" s="49"/>
      <c r="X28" s="49"/>
      <c r="Y28" s="49"/>
      <c r="Z28" s="49"/>
      <c r="AA28" s="49"/>
      <c r="AB28" s="49"/>
      <c r="AC28" s="49"/>
      <c r="AD28" s="49"/>
    </row>
    <row r="29" spans="6:30" s="51" customFormat="1" ht="12">
      <c r="F29" s="51" t="s">
        <v>214</v>
      </c>
      <c r="G29" s="51" t="s">
        <v>215</v>
      </c>
      <c r="K29" s="49"/>
      <c r="V29" s="49"/>
      <c r="W29" s="49"/>
      <c r="X29" s="49"/>
      <c r="Y29" s="49"/>
      <c r="Z29" s="49"/>
      <c r="AA29" s="49"/>
      <c r="AB29" s="49"/>
      <c r="AC29" s="49"/>
      <c r="AD29" s="49"/>
    </row>
    <row r="30" spans="7:30" s="51" customFormat="1" ht="12">
      <c r="G30" s="51" t="s">
        <v>216</v>
      </c>
      <c r="K30" s="49"/>
      <c r="V30" s="49"/>
      <c r="W30" s="49"/>
      <c r="X30" s="49"/>
      <c r="Y30" s="49"/>
      <c r="Z30" s="49"/>
      <c r="AA30" s="49"/>
      <c r="AB30" s="49"/>
      <c r="AC30" s="49"/>
      <c r="AD30" s="49"/>
    </row>
    <row r="31" spans="8:30" s="51" customFormat="1" ht="12">
      <c r="H31" s="51" t="s">
        <v>217</v>
      </c>
      <c r="K31" s="49"/>
      <c r="V31" s="49"/>
      <c r="W31" s="49"/>
      <c r="X31" s="49"/>
      <c r="Y31" s="49"/>
      <c r="Z31" s="49"/>
      <c r="AA31" s="49"/>
      <c r="AB31" s="49"/>
      <c r="AC31" s="49"/>
      <c r="AD31" s="49"/>
    </row>
    <row r="32" spans="8:30" s="51" customFormat="1" ht="12">
      <c r="H32" s="51" t="s">
        <v>218</v>
      </c>
      <c r="K32" s="49"/>
      <c r="V32" s="49"/>
      <c r="W32" s="49"/>
      <c r="X32" s="49"/>
      <c r="Y32" s="49"/>
      <c r="Z32" s="49"/>
      <c r="AA32" s="49"/>
      <c r="AB32" s="49"/>
      <c r="AC32" s="49"/>
      <c r="AD32" s="49"/>
    </row>
    <row r="33" spans="8:30" s="51" customFormat="1" ht="12">
      <c r="H33" s="51" t="s">
        <v>219</v>
      </c>
      <c r="K33" s="49"/>
      <c r="V33" s="49"/>
      <c r="W33" s="49"/>
      <c r="X33" s="49"/>
      <c r="Y33" s="49"/>
      <c r="Z33" s="49"/>
      <c r="AA33" s="49"/>
      <c r="AB33" s="49"/>
      <c r="AC33" s="49"/>
      <c r="AD33" s="49"/>
    </row>
    <row r="34" spans="8:30" s="51" customFormat="1" ht="12">
      <c r="H34" s="51" t="s">
        <v>220</v>
      </c>
      <c r="K34" s="49"/>
      <c r="V34" s="49"/>
      <c r="W34" s="49"/>
      <c r="X34" s="49"/>
      <c r="Y34" s="49"/>
      <c r="Z34" s="49"/>
      <c r="AA34" s="49"/>
      <c r="AB34" s="49"/>
      <c r="AC34" s="49"/>
      <c r="AD34" s="49"/>
    </row>
    <row r="35" spans="7:30" s="51" customFormat="1" ht="12">
      <c r="G35" s="51" t="s">
        <v>221</v>
      </c>
      <c r="K35" s="49"/>
      <c r="V35" s="49"/>
      <c r="W35" s="49"/>
      <c r="X35" s="49"/>
      <c r="Y35" s="49"/>
      <c r="Z35" s="49"/>
      <c r="AA35" s="49"/>
      <c r="AB35" s="49"/>
      <c r="AC35" s="49"/>
      <c r="AD35" s="49"/>
    </row>
    <row r="36" spans="8:30" s="51" customFormat="1" ht="12">
      <c r="H36" s="51" t="s">
        <v>222</v>
      </c>
      <c r="K36" s="49"/>
      <c r="V36" s="49"/>
      <c r="W36" s="49"/>
      <c r="X36" s="49"/>
      <c r="Y36" s="49"/>
      <c r="Z36" s="49"/>
      <c r="AA36" s="49"/>
      <c r="AB36" s="49"/>
      <c r="AC36" s="49"/>
      <c r="AD36" s="49"/>
    </row>
    <row r="37" spans="8:30" s="51" customFormat="1" ht="12">
      <c r="H37" s="51" t="s">
        <v>223</v>
      </c>
      <c r="K37" s="49"/>
      <c r="V37" s="49"/>
      <c r="W37" s="49"/>
      <c r="X37" s="49"/>
      <c r="Y37" s="49"/>
      <c r="Z37" s="49"/>
      <c r="AA37" s="49"/>
      <c r="AB37" s="49"/>
      <c r="AC37" s="49"/>
      <c r="AD37" s="49"/>
    </row>
    <row r="38" spans="8:30" s="51" customFormat="1" ht="12">
      <c r="H38" s="51" t="s">
        <v>224</v>
      </c>
      <c r="K38" s="49"/>
      <c r="V38" s="49"/>
      <c r="W38" s="49"/>
      <c r="X38" s="49"/>
      <c r="Y38" s="49"/>
      <c r="Z38" s="49"/>
      <c r="AA38" s="49"/>
      <c r="AB38" s="49"/>
      <c r="AC38" s="49"/>
      <c r="AD38" s="49"/>
    </row>
    <row r="39" spans="8:30" s="51" customFormat="1" ht="12">
      <c r="H39" s="51" t="s">
        <v>225</v>
      </c>
      <c r="K39" s="49"/>
      <c r="V39" s="49"/>
      <c r="W39" s="49"/>
      <c r="X39" s="49"/>
      <c r="Y39" s="49"/>
      <c r="Z39" s="49"/>
      <c r="AA39" s="49"/>
      <c r="AB39" s="49"/>
      <c r="AC39" s="49"/>
      <c r="AD39" s="49"/>
    </row>
    <row r="40" spans="11:30" s="51" customFormat="1" ht="12">
      <c r="K40" s="49"/>
      <c r="V40" s="49"/>
      <c r="W40" s="49"/>
      <c r="X40" s="49"/>
      <c r="Y40" s="49"/>
      <c r="Z40" s="49"/>
      <c r="AA40" s="49"/>
      <c r="AB40" s="49"/>
      <c r="AC40" s="49"/>
      <c r="AD40" s="49"/>
    </row>
    <row r="41" spans="11:30" s="51" customFormat="1" ht="12">
      <c r="K41" s="49"/>
      <c r="V41" s="49"/>
      <c r="W41" s="49"/>
      <c r="X41" s="49"/>
      <c r="Y41" s="49"/>
      <c r="Z41" s="49"/>
      <c r="AA41" s="49"/>
      <c r="AB41" s="49"/>
      <c r="AC41" s="49"/>
      <c r="AD41" s="49"/>
    </row>
    <row r="42" spans="8:21" ht="16.5" customHeight="1">
      <c r="H42" s="51"/>
      <c r="I42" s="51"/>
      <c r="J42" s="51"/>
      <c r="L42" s="51"/>
      <c r="M42" s="51"/>
      <c r="N42" s="51"/>
      <c r="O42" s="51"/>
      <c r="P42" s="51"/>
      <c r="Q42" s="51"/>
      <c r="R42" s="51"/>
      <c r="S42" s="51"/>
      <c r="T42" s="51"/>
      <c r="U42" s="51"/>
    </row>
    <row r="43" spans="2:21" ht="12.75">
      <c r="B43" s="52"/>
      <c r="C43" s="52"/>
      <c r="D43" s="52"/>
      <c r="E43" s="52"/>
      <c r="F43" s="52"/>
      <c r="G43" s="52"/>
      <c r="H43" s="53"/>
      <c r="I43" s="53"/>
      <c r="J43" s="53"/>
      <c r="L43" s="383" t="s">
        <v>343</v>
      </c>
      <c r="M43" s="383"/>
      <c r="N43" s="383"/>
      <c r="O43" s="383"/>
      <c r="P43" s="383"/>
      <c r="Q43" s="383" t="s">
        <v>348</v>
      </c>
      <c r="R43" s="383"/>
      <c r="S43" s="383"/>
      <c r="T43" s="383"/>
      <c r="U43" s="383"/>
    </row>
    <row r="44" spans="8:21" ht="9.75" customHeight="1">
      <c r="H44" s="51"/>
      <c r="I44" s="51"/>
      <c r="J44" s="51"/>
      <c r="L44" s="42" t="s">
        <v>349</v>
      </c>
      <c r="M44" s="42" t="s">
        <v>350</v>
      </c>
      <c r="N44" s="42" t="s">
        <v>351</v>
      </c>
      <c r="O44" s="42" t="s">
        <v>352</v>
      </c>
      <c r="P44" s="42"/>
      <c r="Q44" s="42" t="s">
        <v>349</v>
      </c>
      <c r="R44" s="42" t="s">
        <v>350</v>
      </c>
      <c r="S44" s="42" t="s">
        <v>351</v>
      </c>
      <c r="T44" s="42" t="s">
        <v>352</v>
      </c>
      <c r="U44" s="42"/>
    </row>
    <row r="45" spans="2:21" ht="12.75">
      <c r="B45" s="49" t="s">
        <v>195</v>
      </c>
      <c r="H45" s="54"/>
      <c r="I45" s="54"/>
      <c r="J45" s="54"/>
      <c r="L45" s="42"/>
      <c r="M45" s="42"/>
      <c r="N45" s="42"/>
      <c r="O45" s="42"/>
      <c r="P45" s="42"/>
      <c r="Q45" s="42"/>
      <c r="R45" s="42"/>
      <c r="S45" s="42"/>
      <c r="T45" s="42"/>
      <c r="U45" s="42"/>
    </row>
    <row r="46" spans="2:21" ht="7.5" customHeight="1">
      <c r="B46" s="55"/>
      <c r="C46" s="55"/>
      <c r="D46" s="55"/>
      <c r="E46" s="55"/>
      <c r="F46" s="55"/>
      <c r="G46" s="55"/>
      <c r="H46" s="56"/>
      <c r="I46" s="56"/>
      <c r="J46" s="56"/>
      <c r="L46" s="55"/>
      <c r="M46" s="55"/>
      <c r="N46" s="55"/>
      <c r="O46" s="55"/>
      <c r="P46" s="55"/>
      <c r="Q46" s="55"/>
      <c r="R46" s="55"/>
      <c r="S46" s="55"/>
      <c r="T46" s="55"/>
      <c r="U46" s="55"/>
    </row>
    <row r="47" spans="8:21" ht="12">
      <c r="H47" s="51"/>
      <c r="I47" s="51"/>
      <c r="J47" s="51"/>
      <c r="L47" s="51"/>
      <c r="M47" s="51"/>
      <c r="N47" s="51"/>
      <c r="O47" s="51"/>
      <c r="P47" s="51"/>
      <c r="Q47" s="51"/>
      <c r="R47" s="51"/>
      <c r="S47" s="51"/>
      <c r="T47" s="51"/>
      <c r="U47" s="51"/>
    </row>
    <row r="48" spans="5:30" s="51" customFormat="1" ht="12">
      <c r="E48" s="51" t="s">
        <v>226</v>
      </c>
      <c r="F48" s="51" t="s">
        <v>227</v>
      </c>
      <c r="K48" s="49"/>
      <c r="V48" s="49"/>
      <c r="W48" s="49"/>
      <c r="X48" s="49"/>
      <c r="Y48" s="49"/>
      <c r="Z48" s="49"/>
      <c r="AA48" s="49"/>
      <c r="AB48" s="49"/>
      <c r="AC48" s="49"/>
      <c r="AD48" s="49"/>
    </row>
    <row r="49" spans="6:30" s="51" customFormat="1" ht="12">
      <c r="F49" s="51" t="s">
        <v>228</v>
      </c>
      <c r="K49" s="49"/>
      <c r="V49" s="49"/>
      <c r="W49" s="49"/>
      <c r="X49" s="49"/>
      <c r="Y49" s="49"/>
      <c r="Z49" s="49"/>
      <c r="AA49" s="49"/>
      <c r="AB49" s="49"/>
      <c r="AC49" s="49"/>
      <c r="AD49" s="49"/>
    </row>
    <row r="50" spans="7:30" s="51" customFormat="1" ht="12">
      <c r="G50" s="51" t="s">
        <v>229</v>
      </c>
      <c r="K50" s="49"/>
      <c r="V50" s="49"/>
      <c r="W50" s="49"/>
      <c r="X50" s="49"/>
      <c r="Y50" s="49"/>
      <c r="Z50" s="49"/>
      <c r="AA50" s="49"/>
      <c r="AB50" s="49"/>
      <c r="AC50" s="49"/>
      <c r="AD50" s="49"/>
    </row>
    <row r="51" spans="8:30" s="51" customFormat="1" ht="12">
      <c r="H51" s="51" t="s">
        <v>230</v>
      </c>
      <c r="K51" s="49"/>
      <c r="V51" s="49"/>
      <c r="W51" s="49"/>
      <c r="X51" s="49"/>
      <c r="Y51" s="49"/>
      <c r="Z51" s="49"/>
      <c r="AA51" s="49"/>
      <c r="AB51" s="49"/>
      <c r="AC51" s="49"/>
      <c r="AD51" s="49"/>
    </row>
    <row r="52" spans="8:30" s="51" customFormat="1" ht="12">
      <c r="H52" s="51" t="s">
        <v>231</v>
      </c>
      <c r="K52" s="49"/>
      <c r="V52" s="49"/>
      <c r="W52" s="49"/>
      <c r="X52" s="49"/>
      <c r="Y52" s="49"/>
      <c r="Z52" s="49"/>
      <c r="AA52" s="49"/>
      <c r="AB52" s="49"/>
      <c r="AC52" s="49"/>
      <c r="AD52" s="49"/>
    </row>
    <row r="53" spans="7:30" s="51" customFormat="1" ht="12">
      <c r="G53" s="51" t="s">
        <v>232</v>
      </c>
      <c r="K53" s="49"/>
      <c r="V53" s="49"/>
      <c r="W53" s="49"/>
      <c r="X53" s="49"/>
      <c r="Y53" s="49"/>
      <c r="Z53" s="49"/>
      <c r="AA53" s="49"/>
      <c r="AB53" s="49"/>
      <c r="AC53" s="49"/>
      <c r="AD53" s="49"/>
    </row>
    <row r="54" spans="8:30" s="51" customFormat="1" ht="12">
      <c r="H54" s="51" t="s">
        <v>233</v>
      </c>
      <c r="K54" s="49"/>
      <c r="V54" s="49"/>
      <c r="W54" s="49"/>
      <c r="X54" s="49"/>
      <c r="Y54" s="49"/>
      <c r="Z54" s="49"/>
      <c r="AA54" s="49"/>
      <c r="AB54" s="49"/>
      <c r="AC54" s="49"/>
      <c r="AD54" s="49"/>
    </row>
    <row r="55" spans="8:30" s="51" customFormat="1" ht="12">
      <c r="H55" s="51" t="s">
        <v>234</v>
      </c>
      <c r="K55" s="49"/>
      <c r="V55" s="49"/>
      <c r="W55" s="49"/>
      <c r="X55" s="49"/>
      <c r="Y55" s="49"/>
      <c r="Z55" s="49"/>
      <c r="AA55" s="49"/>
      <c r="AB55" s="49"/>
      <c r="AC55" s="49"/>
      <c r="AD55" s="49"/>
    </row>
    <row r="56" spans="9:30" s="51" customFormat="1" ht="12">
      <c r="I56" s="51" t="s">
        <v>235</v>
      </c>
      <c r="J56" s="51" t="s">
        <v>65</v>
      </c>
      <c r="K56" s="49"/>
      <c r="V56" s="49"/>
      <c r="W56" s="49"/>
      <c r="X56" s="49"/>
      <c r="Y56" s="49"/>
      <c r="Z56" s="49"/>
      <c r="AA56" s="49"/>
      <c r="AB56" s="49"/>
      <c r="AC56" s="49"/>
      <c r="AD56" s="49"/>
    </row>
    <row r="57" spans="9:30" s="51" customFormat="1" ht="12">
      <c r="I57" s="51" t="s">
        <v>236</v>
      </c>
      <c r="J57" s="51" t="s">
        <v>66</v>
      </c>
      <c r="K57" s="49"/>
      <c r="V57" s="49"/>
      <c r="W57" s="49"/>
      <c r="X57" s="49"/>
      <c r="Y57" s="49"/>
      <c r="Z57" s="49"/>
      <c r="AA57" s="49"/>
      <c r="AB57" s="49"/>
      <c r="AC57" s="49"/>
      <c r="AD57" s="49"/>
    </row>
    <row r="58" spans="6:30" s="51" customFormat="1" ht="12">
      <c r="F58" s="51" t="s">
        <v>237</v>
      </c>
      <c r="K58" s="49"/>
      <c r="V58" s="49"/>
      <c r="W58" s="49"/>
      <c r="X58" s="49"/>
      <c r="Y58" s="49"/>
      <c r="Z58" s="49"/>
      <c r="AA58" s="49"/>
      <c r="AB58" s="49"/>
      <c r="AC58" s="49"/>
      <c r="AD58" s="49"/>
    </row>
    <row r="59" spans="7:30" s="51" customFormat="1" ht="12">
      <c r="G59" s="51" t="s">
        <v>238</v>
      </c>
      <c r="K59" s="49"/>
      <c r="V59" s="49"/>
      <c r="W59" s="49"/>
      <c r="X59" s="49"/>
      <c r="Y59" s="49"/>
      <c r="Z59" s="49"/>
      <c r="AA59" s="49"/>
      <c r="AB59" s="49"/>
      <c r="AC59" s="49"/>
      <c r="AD59" s="49"/>
    </row>
    <row r="60" spans="8:30" s="51" customFormat="1" ht="12">
      <c r="H60" s="51" t="s">
        <v>239</v>
      </c>
      <c r="K60" s="49"/>
      <c r="V60" s="49"/>
      <c r="W60" s="49"/>
      <c r="X60" s="49"/>
      <c r="Y60" s="49"/>
      <c r="Z60" s="49"/>
      <c r="AA60" s="49"/>
      <c r="AB60" s="49"/>
      <c r="AC60" s="49"/>
      <c r="AD60" s="49"/>
    </row>
    <row r="61" spans="8:30" s="51" customFormat="1" ht="12">
      <c r="H61" s="51" t="s">
        <v>240</v>
      </c>
      <c r="K61" s="49"/>
      <c r="V61" s="49"/>
      <c r="W61" s="49"/>
      <c r="X61" s="49"/>
      <c r="Y61" s="49"/>
      <c r="Z61" s="49"/>
      <c r="AA61" s="49"/>
      <c r="AB61" s="49"/>
      <c r="AC61" s="49"/>
      <c r="AD61" s="49"/>
    </row>
    <row r="62" spans="7:30" s="51" customFormat="1" ht="12">
      <c r="G62" s="51" t="s">
        <v>241</v>
      </c>
      <c r="K62" s="49"/>
      <c r="V62" s="49"/>
      <c r="W62" s="49"/>
      <c r="X62" s="49"/>
      <c r="Y62" s="49"/>
      <c r="Z62" s="49"/>
      <c r="AA62" s="49"/>
      <c r="AB62" s="49"/>
      <c r="AC62" s="49"/>
      <c r="AD62" s="49"/>
    </row>
    <row r="63" spans="8:30" s="51" customFormat="1" ht="12">
      <c r="H63" s="51" t="s">
        <v>242</v>
      </c>
      <c r="K63" s="49"/>
      <c r="V63" s="49"/>
      <c r="W63" s="49"/>
      <c r="X63" s="49"/>
      <c r="Y63" s="49"/>
      <c r="Z63" s="49"/>
      <c r="AA63" s="49"/>
      <c r="AB63" s="49"/>
      <c r="AC63" s="49"/>
      <c r="AD63" s="49"/>
    </row>
    <row r="64" spans="8:30" s="51" customFormat="1" ht="12">
      <c r="H64" s="51" t="s">
        <v>243</v>
      </c>
      <c r="K64" s="49"/>
      <c r="V64" s="49"/>
      <c r="W64" s="49"/>
      <c r="X64" s="49"/>
      <c r="Y64" s="49"/>
      <c r="Z64" s="49"/>
      <c r="AA64" s="49"/>
      <c r="AB64" s="49"/>
      <c r="AC64" s="49"/>
      <c r="AD64" s="49"/>
    </row>
    <row r="65" spans="7:30" s="51" customFormat="1" ht="12">
      <c r="G65" s="51" t="s">
        <v>244</v>
      </c>
      <c r="K65" s="49"/>
      <c r="V65" s="49"/>
      <c r="W65" s="49"/>
      <c r="X65" s="49"/>
      <c r="Y65" s="49"/>
      <c r="Z65" s="49"/>
      <c r="AA65" s="49"/>
      <c r="AB65" s="49"/>
      <c r="AC65" s="49"/>
      <c r="AD65" s="49"/>
    </row>
    <row r="66" spans="8:30" s="51" customFormat="1" ht="12">
      <c r="H66" s="51" t="s">
        <v>245</v>
      </c>
      <c r="K66" s="49"/>
      <c r="V66" s="49"/>
      <c r="W66" s="49"/>
      <c r="X66" s="49"/>
      <c r="Y66" s="49"/>
      <c r="Z66" s="49"/>
      <c r="AA66" s="49"/>
      <c r="AB66" s="49"/>
      <c r="AC66" s="49"/>
      <c r="AD66" s="49"/>
    </row>
    <row r="67" spans="8:30" s="51" customFormat="1" ht="12">
      <c r="H67" s="51" t="s">
        <v>246</v>
      </c>
      <c r="K67" s="49"/>
      <c r="V67" s="49"/>
      <c r="W67" s="49"/>
      <c r="X67" s="49"/>
      <c r="Y67" s="49"/>
      <c r="Z67" s="49"/>
      <c r="AA67" s="49"/>
      <c r="AB67" s="49"/>
      <c r="AC67" s="49"/>
      <c r="AD67" s="49"/>
    </row>
    <row r="68" spans="7:30" s="51" customFormat="1" ht="12">
      <c r="G68" s="51" t="s">
        <v>247</v>
      </c>
      <c r="K68" s="49"/>
      <c r="V68" s="49"/>
      <c r="W68" s="49"/>
      <c r="X68" s="49"/>
      <c r="Y68" s="49"/>
      <c r="Z68" s="49"/>
      <c r="AA68" s="49"/>
      <c r="AB68" s="49"/>
      <c r="AC68" s="49"/>
      <c r="AD68" s="49"/>
    </row>
    <row r="69" spans="8:30" s="51" customFormat="1" ht="12">
      <c r="H69" s="51" t="s">
        <v>248</v>
      </c>
      <c r="K69" s="49"/>
      <c r="V69" s="49"/>
      <c r="W69" s="49"/>
      <c r="X69" s="49"/>
      <c r="Y69" s="49"/>
      <c r="Z69" s="49"/>
      <c r="AA69" s="49"/>
      <c r="AB69" s="49"/>
      <c r="AC69" s="49"/>
      <c r="AD69" s="49"/>
    </row>
    <row r="70" spans="8:30" s="51" customFormat="1" ht="12">
      <c r="H70" s="51" t="s">
        <v>249</v>
      </c>
      <c r="K70" s="49"/>
      <c r="V70" s="49"/>
      <c r="W70" s="49"/>
      <c r="X70" s="49"/>
      <c r="Y70" s="49"/>
      <c r="Z70" s="49"/>
      <c r="AA70" s="49"/>
      <c r="AB70" s="49"/>
      <c r="AC70" s="49"/>
      <c r="AD70" s="49"/>
    </row>
    <row r="71" spans="6:30" s="51" customFormat="1" ht="12">
      <c r="F71" s="51" t="s">
        <v>250</v>
      </c>
      <c r="K71" s="49"/>
      <c r="V71" s="49"/>
      <c r="W71" s="49"/>
      <c r="X71" s="49"/>
      <c r="Y71" s="49"/>
      <c r="Z71" s="49"/>
      <c r="AA71" s="49"/>
      <c r="AB71" s="49"/>
      <c r="AC71" s="49"/>
      <c r="AD71" s="49"/>
    </row>
    <row r="72" spans="7:30" s="51" customFormat="1" ht="12">
      <c r="G72" s="51" t="s">
        <v>251</v>
      </c>
      <c r="K72" s="49"/>
      <c r="V72" s="49"/>
      <c r="W72" s="49"/>
      <c r="X72" s="49"/>
      <c r="Y72" s="49"/>
      <c r="Z72" s="49"/>
      <c r="AA72" s="49"/>
      <c r="AB72" s="49"/>
      <c r="AC72" s="49"/>
      <c r="AD72" s="49"/>
    </row>
    <row r="73" spans="7:30" s="51" customFormat="1" ht="12">
      <c r="G73" s="51" t="s">
        <v>252</v>
      </c>
      <c r="K73" s="49"/>
      <c r="V73" s="49"/>
      <c r="W73" s="49"/>
      <c r="X73" s="49"/>
      <c r="Y73" s="49"/>
      <c r="Z73" s="49"/>
      <c r="AA73" s="49"/>
      <c r="AB73" s="49"/>
      <c r="AC73" s="49"/>
      <c r="AD73" s="49"/>
    </row>
    <row r="74" spans="7:30" s="51" customFormat="1" ht="12">
      <c r="G74" s="51" t="s">
        <v>253</v>
      </c>
      <c r="K74" s="49"/>
      <c r="V74" s="49"/>
      <c r="W74" s="49"/>
      <c r="X74" s="49"/>
      <c r="Y74" s="49"/>
      <c r="Z74" s="49"/>
      <c r="AA74" s="49"/>
      <c r="AB74" s="49"/>
      <c r="AC74" s="49"/>
      <c r="AD74" s="49"/>
    </row>
    <row r="75" spans="7:30" s="51" customFormat="1" ht="12">
      <c r="G75" s="51" t="s">
        <v>254</v>
      </c>
      <c r="K75" s="49"/>
      <c r="V75" s="49"/>
      <c r="W75" s="49"/>
      <c r="X75" s="49"/>
      <c r="Y75" s="49"/>
      <c r="Z75" s="49"/>
      <c r="AA75" s="49"/>
      <c r="AB75" s="49"/>
      <c r="AC75" s="49"/>
      <c r="AD75" s="49"/>
    </row>
    <row r="76" spans="8:30" s="51" customFormat="1" ht="12">
      <c r="H76" s="51" t="s">
        <v>255</v>
      </c>
      <c r="I76" s="51" t="s">
        <v>65</v>
      </c>
      <c r="K76" s="49"/>
      <c r="V76" s="49"/>
      <c r="W76" s="49"/>
      <c r="X76" s="49"/>
      <c r="Y76" s="49"/>
      <c r="Z76" s="49"/>
      <c r="AA76" s="49"/>
      <c r="AB76" s="49"/>
      <c r="AC76" s="49"/>
      <c r="AD76" s="49"/>
    </row>
    <row r="77" spans="8:30" s="51" customFormat="1" ht="12">
      <c r="H77" s="51" t="s">
        <v>256</v>
      </c>
      <c r="I77" s="51" t="s">
        <v>66</v>
      </c>
      <c r="K77" s="49"/>
      <c r="V77" s="49"/>
      <c r="W77" s="49"/>
      <c r="X77" s="49"/>
      <c r="Y77" s="49"/>
      <c r="Z77" s="49"/>
      <c r="AA77" s="49"/>
      <c r="AB77" s="49"/>
      <c r="AC77" s="49"/>
      <c r="AD77" s="49"/>
    </row>
    <row r="78" spans="6:30" s="51" customFormat="1" ht="12">
      <c r="F78" s="51" t="s">
        <v>257</v>
      </c>
      <c r="K78" s="49"/>
      <c r="V78" s="49"/>
      <c r="W78" s="49"/>
      <c r="X78" s="49"/>
      <c r="Y78" s="49"/>
      <c r="Z78" s="49"/>
      <c r="AA78" s="49"/>
      <c r="AB78" s="49"/>
      <c r="AC78" s="49"/>
      <c r="AD78" s="49"/>
    </row>
    <row r="79" spans="7:30" s="51" customFormat="1" ht="12">
      <c r="G79" s="51" t="s">
        <v>258</v>
      </c>
      <c r="K79" s="49"/>
      <c r="V79" s="49"/>
      <c r="W79" s="49"/>
      <c r="X79" s="49"/>
      <c r="Y79" s="49"/>
      <c r="Z79" s="49"/>
      <c r="AA79" s="49"/>
      <c r="AB79" s="49"/>
      <c r="AC79" s="49"/>
      <c r="AD79" s="49"/>
    </row>
    <row r="80" spans="8:30" s="51" customFormat="1" ht="12">
      <c r="H80" s="51" t="s">
        <v>259</v>
      </c>
      <c r="K80" s="49"/>
      <c r="V80" s="49"/>
      <c r="W80" s="49"/>
      <c r="X80" s="49"/>
      <c r="Y80" s="49"/>
      <c r="Z80" s="49"/>
      <c r="AA80" s="49"/>
      <c r="AB80" s="49"/>
      <c r="AC80" s="49"/>
      <c r="AD80" s="49"/>
    </row>
    <row r="81" spans="8:30" s="51" customFormat="1" ht="12">
      <c r="H81" s="51" t="s">
        <v>260</v>
      </c>
      <c r="K81" s="49"/>
      <c r="V81" s="49"/>
      <c r="W81" s="49"/>
      <c r="X81" s="49"/>
      <c r="Y81" s="49"/>
      <c r="Z81" s="49"/>
      <c r="AA81" s="49"/>
      <c r="AB81" s="49"/>
      <c r="AC81" s="49"/>
      <c r="AD81" s="49"/>
    </row>
    <row r="82" spans="7:30" s="51" customFormat="1" ht="12">
      <c r="G82" s="51" t="s">
        <v>261</v>
      </c>
      <c r="K82" s="49"/>
      <c r="V82" s="49"/>
      <c r="W82" s="49"/>
      <c r="X82" s="49"/>
      <c r="Y82" s="49"/>
      <c r="Z82" s="49"/>
      <c r="AA82" s="49"/>
      <c r="AB82" s="49"/>
      <c r="AC82" s="49"/>
      <c r="AD82" s="49"/>
    </row>
    <row r="83" spans="8:30" s="51" customFormat="1" ht="12">
      <c r="H83" s="51" t="s">
        <v>262</v>
      </c>
      <c r="K83" s="49"/>
      <c r="V83" s="49"/>
      <c r="W83" s="49"/>
      <c r="X83" s="49"/>
      <c r="Y83" s="49"/>
      <c r="Z83" s="49"/>
      <c r="AA83" s="49"/>
      <c r="AB83" s="49"/>
      <c r="AC83" s="49"/>
      <c r="AD83" s="49"/>
    </row>
    <row r="84" spans="8:30" s="51" customFormat="1" ht="12">
      <c r="H84" s="51" t="s">
        <v>263</v>
      </c>
      <c r="K84" s="49"/>
      <c r="V84" s="49"/>
      <c r="W84" s="49"/>
      <c r="X84" s="49"/>
      <c r="Y84" s="49"/>
      <c r="Z84" s="49"/>
      <c r="AA84" s="49"/>
      <c r="AB84" s="49"/>
      <c r="AC84" s="49"/>
      <c r="AD84" s="49"/>
    </row>
    <row r="85" spans="7:30" s="51" customFormat="1" ht="12">
      <c r="G85" s="51" t="s">
        <v>264</v>
      </c>
      <c r="K85" s="49"/>
      <c r="V85" s="49"/>
      <c r="W85" s="49"/>
      <c r="X85" s="49"/>
      <c r="Y85" s="49"/>
      <c r="Z85" s="49"/>
      <c r="AA85" s="49"/>
      <c r="AB85" s="49"/>
      <c r="AC85" s="49"/>
      <c r="AD85" s="49"/>
    </row>
    <row r="86" spans="8:30" s="51" customFormat="1" ht="12">
      <c r="H86" s="51" t="s">
        <v>265</v>
      </c>
      <c r="K86" s="49"/>
      <c r="V86" s="49"/>
      <c r="W86" s="49"/>
      <c r="X86" s="49"/>
      <c r="Y86" s="49"/>
      <c r="Z86" s="49"/>
      <c r="AA86" s="49"/>
      <c r="AB86" s="49"/>
      <c r="AC86" s="49"/>
      <c r="AD86" s="49"/>
    </row>
    <row r="87" spans="8:30" s="51" customFormat="1" ht="12">
      <c r="H87" s="51" t="s">
        <v>266</v>
      </c>
      <c r="K87" s="49"/>
      <c r="V87" s="49"/>
      <c r="W87" s="49"/>
      <c r="X87" s="49"/>
      <c r="Y87" s="49"/>
      <c r="Z87" s="49"/>
      <c r="AA87" s="49"/>
      <c r="AB87" s="49"/>
      <c r="AC87" s="49"/>
      <c r="AD87" s="49"/>
    </row>
    <row r="88" spans="7:30" s="51" customFormat="1" ht="12">
      <c r="G88" s="51" t="s">
        <v>267</v>
      </c>
      <c r="K88" s="49"/>
      <c r="V88" s="49"/>
      <c r="W88" s="49"/>
      <c r="X88" s="49"/>
      <c r="Y88" s="49"/>
      <c r="Z88" s="49"/>
      <c r="AA88" s="49"/>
      <c r="AB88" s="49"/>
      <c r="AC88" s="49"/>
      <c r="AD88" s="49"/>
    </row>
    <row r="89" spans="8:30" s="51" customFormat="1" ht="12">
      <c r="H89" s="51" t="s">
        <v>268</v>
      </c>
      <c r="K89" s="49"/>
      <c r="V89" s="49"/>
      <c r="W89" s="49"/>
      <c r="X89" s="49"/>
      <c r="Y89" s="49"/>
      <c r="Z89" s="49"/>
      <c r="AA89" s="49"/>
      <c r="AB89" s="49"/>
      <c r="AC89" s="49"/>
      <c r="AD89" s="49"/>
    </row>
    <row r="90" spans="8:30" s="51" customFormat="1" ht="12">
      <c r="H90" s="51" t="s">
        <v>269</v>
      </c>
      <c r="K90" s="49"/>
      <c r="V90" s="49"/>
      <c r="W90" s="49"/>
      <c r="X90" s="49"/>
      <c r="Y90" s="49"/>
      <c r="Z90" s="49"/>
      <c r="AA90" s="49"/>
      <c r="AB90" s="49"/>
      <c r="AC90" s="49"/>
      <c r="AD90" s="49"/>
    </row>
    <row r="91" spans="9:30" s="51" customFormat="1" ht="12">
      <c r="I91" s="51" t="s">
        <v>270</v>
      </c>
      <c r="J91" s="51" t="s">
        <v>65</v>
      </c>
      <c r="K91" s="49"/>
      <c r="V91" s="49"/>
      <c r="W91" s="49"/>
      <c r="X91" s="49"/>
      <c r="Y91" s="49"/>
      <c r="Z91" s="49"/>
      <c r="AA91" s="49"/>
      <c r="AB91" s="49"/>
      <c r="AC91" s="49"/>
      <c r="AD91" s="49"/>
    </row>
    <row r="92" spans="9:30" s="51" customFormat="1" ht="12">
      <c r="I92" s="51" t="s">
        <v>271</v>
      </c>
      <c r="J92" s="51" t="s">
        <v>66</v>
      </c>
      <c r="K92" s="49"/>
      <c r="V92" s="49"/>
      <c r="W92" s="49"/>
      <c r="X92" s="49"/>
      <c r="Y92" s="49"/>
      <c r="Z92" s="49"/>
      <c r="AA92" s="49"/>
      <c r="AB92" s="49"/>
      <c r="AC92" s="49"/>
      <c r="AD92" s="49"/>
    </row>
    <row r="93" spans="4:30" s="61" customFormat="1" ht="12">
      <c r="D93" s="62"/>
      <c r="E93" s="61" t="s">
        <v>272</v>
      </c>
      <c r="F93" s="61" t="s">
        <v>69</v>
      </c>
      <c r="I93" s="62"/>
      <c r="K93" s="63"/>
      <c r="V93" s="63"/>
      <c r="W93" s="63"/>
      <c r="X93" s="63"/>
      <c r="Y93" s="63"/>
      <c r="Z93" s="63"/>
      <c r="AA93" s="63"/>
      <c r="AB93" s="63"/>
      <c r="AC93" s="63"/>
      <c r="AD93" s="63"/>
    </row>
    <row r="94" spans="6:30" s="61" customFormat="1" ht="12.75">
      <c r="F94" s="61" t="s">
        <v>273</v>
      </c>
      <c r="G94" s="64" t="s">
        <v>70</v>
      </c>
      <c r="H94" s="63"/>
      <c r="K94" s="63"/>
      <c r="V94" s="63"/>
      <c r="W94" s="63"/>
      <c r="X94" s="63"/>
      <c r="Y94" s="63"/>
      <c r="Z94" s="63"/>
      <c r="AA94" s="63"/>
      <c r="AB94" s="63"/>
      <c r="AC94" s="63"/>
      <c r="AD94" s="63"/>
    </row>
    <row r="95" spans="6:30" s="61" customFormat="1" ht="12.75" customHeight="1">
      <c r="F95" s="61" t="s">
        <v>274</v>
      </c>
      <c r="G95" s="64" t="s">
        <v>71</v>
      </c>
      <c r="H95" s="63"/>
      <c r="K95" s="63"/>
      <c r="V95" s="63"/>
      <c r="W95" s="63"/>
      <c r="X95" s="63"/>
      <c r="Y95" s="63"/>
      <c r="Z95" s="63"/>
      <c r="AA95" s="63"/>
      <c r="AB95" s="63"/>
      <c r="AC95" s="63"/>
      <c r="AD95" s="63"/>
    </row>
    <row r="96" spans="6:30" s="61" customFormat="1" ht="12.75">
      <c r="F96" s="61" t="s">
        <v>275</v>
      </c>
      <c r="G96" s="64" t="s">
        <v>72</v>
      </c>
      <c r="H96" s="63"/>
      <c r="K96" s="63"/>
      <c r="V96" s="63"/>
      <c r="W96" s="63"/>
      <c r="X96" s="63"/>
      <c r="Y96" s="63"/>
      <c r="Z96" s="63"/>
      <c r="AA96" s="63"/>
      <c r="AB96" s="63"/>
      <c r="AC96" s="63"/>
      <c r="AD96" s="63"/>
    </row>
    <row r="97" spans="6:30" s="61" customFormat="1" ht="12.75">
      <c r="F97" s="61" t="s">
        <v>276</v>
      </c>
      <c r="G97" s="64" t="s">
        <v>73</v>
      </c>
      <c r="H97" s="63"/>
      <c r="K97" s="63"/>
      <c r="V97" s="63"/>
      <c r="W97" s="63"/>
      <c r="X97" s="63"/>
      <c r="Y97" s="63"/>
      <c r="Z97" s="63"/>
      <c r="AA97" s="63"/>
      <c r="AB97" s="63"/>
      <c r="AC97" s="63"/>
      <c r="AD97" s="63"/>
    </row>
    <row r="98" spans="7:30" s="61" customFormat="1" ht="12.75">
      <c r="G98" s="63" t="s">
        <v>277</v>
      </c>
      <c r="H98" s="64" t="s">
        <v>74</v>
      </c>
      <c r="K98" s="63"/>
      <c r="V98" s="63"/>
      <c r="W98" s="63"/>
      <c r="X98" s="63"/>
      <c r="Y98" s="63"/>
      <c r="Z98" s="63"/>
      <c r="AA98" s="63"/>
      <c r="AB98" s="63"/>
      <c r="AC98" s="63"/>
      <c r="AD98" s="63"/>
    </row>
    <row r="99" spans="7:30" s="61" customFormat="1" ht="12.75">
      <c r="G99" s="63" t="s">
        <v>278</v>
      </c>
      <c r="H99" s="64" t="s">
        <v>75</v>
      </c>
      <c r="K99" s="63"/>
      <c r="V99" s="63"/>
      <c r="W99" s="63"/>
      <c r="X99" s="63"/>
      <c r="Y99" s="63"/>
      <c r="Z99" s="63"/>
      <c r="AA99" s="63"/>
      <c r="AB99" s="63"/>
      <c r="AC99" s="63"/>
      <c r="AD99" s="63"/>
    </row>
    <row r="100" spans="6:30" s="61" customFormat="1" ht="12.75">
      <c r="F100" s="61" t="s">
        <v>279</v>
      </c>
      <c r="G100" s="64" t="s">
        <v>76</v>
      </c>
      <c r="H100" s="63"/>
      <c r="K100" s="63"/>
      <c r="V100" s="63"/>
      <c r="W100" s="63"/>
      <c r="X100" s="63"/>
      <c r="Y100" s="63"/>
      <c r="Z100" s="63"/>
      <c r="AA100" s="63"/>
      <c r="AB100" s="63"/>
      <c r="AC100" s="63"/>
      <c r="AD100" s="63"/>
    </row>
    <row r="101" spans="8:21" ht="16.5" customHeight="1">
      <c r="H101" s="51"/>
      <c r="I101" s="51"/>
      <c r="J101" s="51"/>
      <c r="L101" s="51"/>
      <c r="M101" s="51"/>
      <c r="N101" s="51"/>
      <c r="O101" s="51"/>
      <c r="P101" s="51"/>
      <c r="Q101" s="51"/>
      <c r="R101" s="51"/>
      <c r="S101" s="51"/>
      <c r="T101" s="51"/>
      <c r="U101" s="51"/>
    </row>
    <row r="102" spans="2:21" ht="12.75">
      <c r="B102" s="52"/>
      <c r="C102" s="52"/>
      <c r="D102" s="52"/>
      <c r="E102" s="52"/>
      <c r="F102" s="52"/>
      <c r="G102" s="52"/>
      <c r="H102" s="53"/>
      <c r="I102" s="53"/>
      <c r="J102" s="53"/>
      <c r="L102" s="383" t="s">
        <v>343</v>
      </c>
      <c r="M102" s="383"/>
      <c r="N102" s="383"/>
      <c r="O102" s="383"/>
      <c r="P102" s="383"/>
      <c r="Q102" s="383" t="s">
        <v>348</v>
      </c>
      <c r="R102" s="383"/>
      <c r="S102" s="383"/>
      <c r="T102" s="383"/>
      <c r="U102" s="383"/>
    </row>
    <row r="103" spans="8:21" ht="9.75" customHeight="1">
      <c r="H103" s="51"/>
      <c r="I103" s="51"/>
      <c r="J103" s="51"/>
      <c r="L103" s="42" t="s">
        <v>349</v>
      </c>
      <c r="M103" s="42" t="s">
        <v>350</v>
      </c>
      <c r="N103" s="42" t="s">
        <v>351</v>
      </c>
      <c r="O103" s="42" t="s">
        <v>352</v>
      </c>
      <c r="P103" s="42"/>
      <c r="Q103" s="42" t="s">
        <v>349</v>
      </c>
      <c r="R103" s="42" t="s">
        <v>350</v>
      </c>
      <c r="S103" s="42" t="s">
        <v>351</v>
      </c>
      <c r="T103" s="42" t="s">
        <v>352</v>
      </c>
      <c r="U103" s="42"/>
    </row>
    <row r="104" spans="2:21" ht="12.75">
      <c r="B104" s="49" t="s">
        <v>195</v>
      </c>
      <c r="H104" s="54"/>
      <c r="I104" s="54"/>
      <c r="J104" s="54"/>
      <c r="L104" s="42"/>
      <c r="M104" s="42"/>
      <c r="N104" s="42"/>
      <c r="O104" s="42"/>
      <c r="P104" s="42"/>
      <c r="Q104" s="42"/>
      <c r="R104" s="42"/>
      <c r="S104" s="42"/>
      <c r="T104" s="42"/>
      <c r="U104" s="42"/>
    </row>
    <row r="105" spans="2:21" ht="7.5" customHeight="1">
      <c r="B105" s="55"/>
      <c r="C105" s="55"/>
      <c r="D105" s="55"/>
      <c r="E105" s="55"/>
      <c r="F105" s="55"/>
      <c r="G105" s="55"/>
      <c r="H105" s="56"/>
      <c r="I105" s="56"/>
      <c r="J105" s="56"/>
      <c r="L105" s="55"/>
      <c r="M105" s="55"/>
      <c r="N105" s="55"/>
      <c r="O105" s="55"/>
      <c r="P105" s="55"/>
      <c r="Q105" s="55"/>
      <c r="R105" s="55"/>
      <c r="S105" s="55"/>
      <c r="T105" s="55"/>
      <c r="U105" s="55"/>
    </row>
    <row r="106" spans="8:21" ht="12">
      <c r="H106" s="51"/>
      <c r="I106" s="51"/>
      <c r="J106" s="51"/>
      <c r="L106" s="51"/>
      <c r="M106" s="51"/>
      <c r="N106" s="51"/>
      <c r="O106" s="51"/>
      <c r="P106" s="51"/>
      <c r="Q106" s="51"/>
      <c r="R106" s="51"/>
      <c r="S106" s="51"/>
      <c r="T106" s="51"/>
      <c r="U106" s="51"/>
    </row>
    <row r="107" spans="11:30" s="51" customFormat="1" ht="12">
      <c r="K107" s="49"/>
      <c r="V107" s="49"/>
      <c r="W107" s="49"/>
      <c r="X107" s="49"/>
      <c r="Y107" s="49"/>
      <c r="Z107" s="49"/>
      <c r="AA107" s="49"/>
      <c r="AB107" s="49"/>
      <c r="AC107" s="49"/>
      <c r="AD107" s="49"/>
    </row>
    <row r="108" spans="3:30" s="51" customFormat="1" ht="12.75">
      <c r="C108" s="59" t="s">
        <v>280</v>
      </c>
      <c r="D108" s="60" t="s">
        <v>281</v>
      </c>
      <c r="E108" s="60"/>
      <c r="F108" s="60"/>
      <c r="K108" s="49"/>
      <c r="V108" s="49"/>
      <c r="W108" s="49"/>
      <c r="X108" s="49"/>
      <c r="Y108" s="49"/>
      <c r="Z108" s="49"/>
      <c r="AA108" s="49"/>
      <c r="AB108" s="49"/>
      <c r="AC108" s="49"/>
      <c r="AD108" s="49"/>
    </row>
    <row r="109" spans="5:30" s="51" customFormat="1" ht="12">
      <c r="E109" s="51" t="s">
        <v>199</v>
      </c>
      <c r="F109" s="51" t="s">
        <v>282</v>
      </c>
      <c r="K109" s="49"/>
      <c r="V109" s="49"/>
      <c r="W109" s="49"/>
      <c r="X109" s="49"/>
      <c r="Y109" s="49"/>
      <c r="Z109" s="49"/>
      <c r="AA109" s="49"/>
      <c r="AB109" s="49"/>
      <c r="AC109" s="49"/>
      <c r="AD109" s="49"/>
    </row>
    <row r="110" spans="6:30" s="51" customFormat="1" ht="12">
      <c r="F110" s="51" t="s">
        <v>200</v>
      </c>
      <c r="G110" s="51" t="s">
        <v>15</v>
      </c>
      <c r="K110" s="49"/>
      <c r="V110" s="49"/>
      <c r="W110" s="49"/>
      <c r="X110" s="49"/>
      <c r="Y110" s="49"/>
      <c r="Z110" s="49"/>
      <c r="AA110" s="49"/>
      <c r="AB110" s="49"/>
      <c r="AC110" s="49"/>
      <c r="AD110" s="49"/>
    </row>
    <row r="111" spans="7:30" s="51" customFormat="1" ht="12">
      <c r="G111" s="51" t="s">
        <v>201</v>
      </c>
      <c r="K111" s="49"/>
      <c r="V111" s="49"/>
      <c r="W111" s="49"/>
      <c r="X111" s="49"/>
      <c r="Y111" s="49"/>
      <c r="Z111" s="49"/>
      <c r="AA111" s="49"/>
      <c r="AB111" s="49"/>
      <c r="AC111" s="49"/>
      <c r="AD111" s="49"/>
    </row>
    <row r="112" spans="7:30" s="51" customFormat="1" ht="12">
      <c r="G112" s="51" t="s">
        <v>283</v>
      </c>
      <c r="K112" s="49"/>
      <c r="V112" s="49"/>
      <c r="W112" s="49"/>
      <c r="X112" s="49"/>
      <c r="Y112" s="49"/>
      <c r="Z112" s="49"/>
      <c r="AA112" s="49"/>
      <c r="AB112" s="49"/>
      <c r="AC112" s="49"/>
      <c r="AD112" s="49"/>
    </row>
    <row r="113" spans="7:30" s="51" customFormat="1" ht="12">
      <c r="G113" s="51" t="s">
        <v>284</v>
      </c>
      <c r="K113" s="49"/>
      <c r="V113" s="49"/>
      <c r="W113" s="49"/>
      <c r="X113" s="49"/>
      <c r="Y113" s="49"/>
      <c r="Z113" s="49"/>
      <c r="AA113" s="49"/>
      <c r="AB113" s="49"/>
      <c r="AC113" s="49"/>
      <c r="AD113" s="49"/>
    </row>
    <row r="114" spans="6:30" s="51" customFormat="1" ht="12">
      <c r="F114" s="51" t="s">
        <v>285</v>
      </c>
      <c r="K114" s="49"/>
      <c r="V114" s="49"/>
      <c r="W114" s="49"/>
      <c r="X114" s="49"/>
      <c r="Y114" s="49"/>
      <c r="Z114" s="49"/>
      <c r="AA114" s="49"/>
      <c r="AB114" s="49"/>
      <c r="AC114" s="49"/>
      <c r="AD114" s="49"/>
    </row>
    <row r="115" spans="7:30" s="51" customFormat="1" ht="12">
      <c r="G115" s="51" t="s">
        <v>286</v>
      </c>
      <c r="K115" s="49"/>
      <c r="V115" s="49"/>
      <c r="W115" s="49"/>
      <c r="X115" s="49"/>
      <c r="Y115" s="49"/>
      <c r="Z115" s="49"/>
      <c r="AA115" s="49"/>
      <c r="AB115" s="49"/>
      <c r="AC115" s="49"/>
      <c r="AD115" s="49"/>
    </row>
    <row r="116" spans="7:30" s="51" customFormat="1" ht="12">
      <c r="G116" s="51" t="s">
        <v>287</v>
      </c>
      <c r="K116" s="49"/>
      <c r="V116" s="49"/>
      <c r="W116" s="49"/>
      <c r="X116" s="49"/>
      <c r="Y116" s="49"/>
      <c r="Z116" s="49"/>
      <c r="AA116" s="49"/>
      <c r="AB116" s="49"/>
      <c r="AC116" s="49"/>
      <c r="AD116" s="49"/>
    </row>
    <row r="117" spans="5:30" s="51" customFormat="1" ht="12">
      <c r="E117" s="51" t="s">
        <v>207</v>
      </c>
      <c r="F117" s="51" t="s">
        <v>77</v>
      </c>
      <c r="K117" s="49"/>
      <c r="V117" s="49"/>
      <c r="W117" s="49"/>
      <c r="X117" s="49"/>
      <c r="Y117" s="49"/>
      <c r="Z117" s="49"/>
      <c r="AA117" s="49"/>
      <c r="AB117" s="49"/>
      <c r="AC117" s="49"/>
      <c r="AD117" s="49"/>
    </row>
    <row r="118" spans="6:30" s="51" customFormat="1" ht="12">
      <c r="F118" s="51" t="s">
        <v>288</v>
      </c>
      <c r="K118" s="49"/>
      <c r="V118" s="49"/>
      <c r="W118" s="49"/>
      <c r="X118" s="49"/>
      <c r="Y118" s="49"/>
      <c r="Z118" s="49"/>
      <c r="AA118" s="49"/>
      <c r="AB118" s="49"/>
      <c r="AC118" s="49"/>
      <c r="AD118" s="49"/>
    </row>
    <row r="119" spans="7:30" s="51" customFormat="1" ht="12">
      <c r="G119" s="51" t="s">
        <v>289</v>
      </c>
      <c r="K119" s="49"/>
      <c r="V119" s="49"/>
      <c r="W119" s="49"/>
      <c r="X119" s="49"/>
      <c r="Y119" s="49"/>
      <c r="Z119" s="49"/>
      <c r="AA119" s="49"/>
      <c r="AB119" s="49"/>
      <c r="AC119" s="49"/>
      <c r="AD119" s="49"/>
    </row>
    <row r="120" spans="7:30" s="51" customFormat="1" ht="12">
      <c r="G120" s="51" t="s">
        <v>290</v>
      </c>
      <c r="K120" s="49"/>
      <c r="V120" s="49"/>
      <c r="W120" s="49"/>
      <c r="X120" s="49"/>
      <c r="Y120" s="49"/>
      <c r="Z120" s="49"/>
      <c r="AA120" s="49"/>
      <c r="AB120" s="49"/>
      <c r="AC120" s="49"/>
      <c r="AD120" s="49"/>
    </row>
    <row r="121" spans="6:30" s="51" customFormat="1" ht="12">
      <c r="F121" s="51" t="s">
        <v>291</v>
      </c>
      <c r="K121" s="49"/>
      <c r="V121" s="49"/>
      <c r="W121" s="49"/>
      <c r="X121" s="49"/>
      <c r="Y121" s="49"/>
      <c r="Z121" s="49"/>
      <c r="AA121" s="49"/>
      <c r="AB121" s="49"/>
      <c r="AC121" s="49"/>
      <c r="AD121" s="49"/>
    </row>
    <row r="122" spans="7:30" s="61" customFormat="1" ht="12">
      <c r="G122" s="61" t="s">
        <v>216</v>
      </c>
      <c r="K122" s="63"/>
      <c r="V122" s="63"/>
      <c r="W122" s="63"/>
      <c r="X122" s="63"/>
      <c r="Y122" s="63"/>
      <c r="Z122" s="63"/>
      <c r="AA122" s="63"/>
      <c r="AB122" s="63"/>
      <c r="AC122" s="63"/>
      <c r="AD122" s="63"/>
    </row>
    <row r="123" spans="8:30" s="61" customFormat="1" ht="12">
      <c r="H123" s="61" t="s">
        <v>217</v>
      </c>
      <c r="K123" s="63"/>
      <c r="V123" s="63"/>
      <c r="W123" s="63"/>
      <c r="X123" s="63"/>
      <c r="Y123" s="63"/>
      <c r="Z123" s="63"/>
      <c r="AA123" s="63"/>
      <c r="AB123" s="63"/>
      <c r="AC123" s="63"/>
      <c r="AD123" s="63"/>
    </row>
    <row r="124" spans="8:30" s="61" customFormat="1" ht="12">
      <c r="H124" s="61" t="s">
        <v>218</v>
      </c>
      <c r="K124" s="63"/>
      <c r="L124" s="51"/>
      <c r="M124" s="51"/>
      <c r="N124" s="51"/>
      <c r="O124" s="51"/>
      <c r="P124" s="51"/>
      <c r="Q124" s="51"/>
      <c r="R124" s="51"/>
      <c r="S124" s="51"/>
      <c r="T124" s="51"/>
      <c r="U124" s="51"/>
      <c r="V124" s="63"/>
      <c r="W124" s="63"/>
      <c r="X124" s="63"/>
      <c r="Y124" s="63"/>
      <c r="Z124" s="63"/>
      <c r="AA124" s="63"/>
      <c r="AB124" s="63"/>
      <c r="AC124" s="63"/>
      <c r="AD124" s="63"/>
    </row>
    <row r="125" spans="8:30" s="61" customFormat="1" ht="12">
      <c r="H125" s="61" t="s">
        <v>219</v>
      </c>
      <c r="K125" s="63"/>
      <c r="L125" s="51"/>
      <c r="M125" s="51"/>
      <c r="N125" s="51"/>
      <c r="O125" s="51"/>
      <c r="P125" s="51"/>
      <c r="Q125" s="51"/>
      <c r="R125" s="51"/>
      <c r="S125" s="51"/>
      <c r="T125" s="51"/>
      <c r="U125" s="51"/>
      <c r="V125" s="63"/>
      <c r="W125" s="63"/>
      <c r="X125" s="63"/>
      <c r="Y125" s="63"/>
      <c r="Z125" s="63"/>
      <c r="AA125" s="63"/>
      <c r="AB125" s="63"/>
      <c r="AC125" s="63"/>
      <c r="AD125" s="63"/>
    </row>
    <row r="126" spans="8:30" s="61" customFormat="1" ht="12">
      <c r="H126" s="61" t="s">
        <v>292</v>
      </c>
      <c r="K126" s="63"/>
      <c r="V126" s="63"/>
      <c r="W126" s="63"/>
      <c r="X126" s="63"/>
      <c r="Y126" s="63"/>
      <c r="Z126" s="63"/>
      <c r="AA126" s="63"/>
      <c r="AB126" s="63"/>
      <c r="AC126" s="63"/>
      <c r="AD126" s="63"/>
    </row>
    <row r="127" spans="9:30" s="61" customFormat="1" ht="12">
      <c r="I127" s="61" t="s">
        <v>293</v>
      </c>
      <c r="J127" s="51" t="s">
        <v>65</v>
      </c>
      <c r="K127" s="63"/>
      <c r="L127" s="51"/>
      <c r="M127" s="51"/>
      <c r="N127" s="51"/>
      <c r="O127" s="51"/>
      <c r="P127" s="51"/>
      <c r="Q127" s="51"/>
      <c r="R127" s="51"/>
      <c r="S127" s="51"/>
      <c r="T127" s="51"/>
      <c r="U127" s="51"/>
      <c r="V127" s="63"/>
      <c r="W127" s="63"/>
      <c r="X127" s="63"/>
      <c r="Y127" s="63"/>
      <c r="Z127" s="63"/>
      <c r="AA127" s="63"/>
      <c r="AB127" s="63"/>
      <c r="AC127" s="63"/>
      <c r="AD127" s="63"/>
    </row>
    <row r="128" spans="9:30" s="61" customFormat="1" ht="12">
      <c r="I128" s="61" t="s">
        <v>294</v>
      </c>
      <c r="J128" s="51" t="s">
        <v>66</v>
      </c>
      <c r="K128" s="63"/>
      <c r="L128" s="51"/>
      <c r="M128" s="51"/>
      <c r="N128" s="51"/>
      <c r="O128" s="51"/>
      <c r="P128" s="51"/>
      <c r="Q128" s="51"/>
      <c r="R128" s="51"/>
      <c r="S128" s="51"/>
      <c r="T128" s="51"/>
      <c r="U128" s="51"/>
      <c r="V128" s="63"/>
      <c r="W128" s="63"/>
      <c r="X128" s="63"/>
      <c r="Y128" s="63"/>
      <c r="Z128" s="63"/>
      <c r="AA128" s="63"/>
      <c r="AB128" s="63"/>
      <c r="AC128" s="63"/>
      <c r="AD128" s="63"/>
    </row>
    <row r="129" spans="7:30" s="51" customFormat="1" ht="12">
      <c r="G129" s="51" t="s">
        <v>221</v>
      </c>
      <c r="K129" s="49"/>
      <c r="V129" s="49"/>
      <c r="W129" s="49"/>
      <c r="X129" s="49"/>
      <c r="Y129" s="49"/>
      <c r="Z129" s="49"/>
      <c r="AA129" s="49"/>
      <c r="AB129" s="49"/>
      <c r="AC129" s="49"/>
      <c r="AD129" s="49"/>
    </row>
    <row r="130" spans="8:30" s="51" customFormat="1" ht="12">
      <c r="H130" s="51" t="s">
        <v>222</v>
      </c>
      <c r="K130" s="49"/>
      <c r="V130" s="49"/>
      <c r="W130" s="49"/>
      <c r="X130" s="49"/>
      <c r="Y130" s="49"/>
      <c r="Z130" s="49"/>
      <c r="AA130" s="49"/>
      <c r="AB130" s="49"/>
      <c r="AC130" s="49"/>
      <c r="AD130" s="49"/>
    </row>
    <row r="131" spans="8:30" s="51" customFormat="1" ht="12">
      <c r="H131" s="51" t="s">
        <v>223</v>
      </c>
      <c r="K131" s="49"/>
      <c r="V131" s="49"/>
      <c r="W131" s="49"/>
      <c r="X131" s="49"/>
      <c r="Y131" s="49"/>
      <c r="Z131" s="49"/>
      <c r="AA131" s="49"/>
      <c r="AB131" s="49"/>
      <c r="AC131" s="49"/>
      <c r="AD131" s="49"/>
    </row>
    <row r="132" spans="8:30" s="51" customFormat="1" ht="12">
      <c r="H132" s="51" t="s">
        <v>224</v>
      </c>
      <c r="K132" s="49"/>
      <c r="V132" s="49"/>
      <c r="W132" s="49"/>
      <c r="X132" s="49"/>
      <c r="Y132" s="49"/>
      <c r="Z132" s="49"/>
      <c r="AA132" s="49"/>
      <c r="AB132" s="49"/>
      <c r="AC132" s="49"/>
      <c r="AD132" s="49"/>
    </row>
    <row r="133" spans="8:30" s="51" customFormat="1" ht="12">
      <c r="H133" s="51" t="s">
        <v>225</v>
      </c>
      <c r="K133" s="49"/>
      <c r="V133" s="49"/>
      <c r="W133" s="49"/>
      <c r="X133" s="49"/>
      <c r="Y133" s="49"/>
      <c r="Z133" s="49"/>
      <c r="AA133" s="49"/>
      <c r="AB133" s="49"/>
      <c r="AC133" s="49"/>
      <c r="AD133" s="49"/>
    </row>
    <row r="134" spans="11:30" s="51" customFormat="1" ht="12">
      <c r="K134" s="49"/>
      <c r="V134" s="49"/>
      <c r="W134" s="49"/>
      <c r="X134" s="49"/>
      <c r="Y134" s="49"/>
      <c r="Z134" s="49"/>
      <c r="AA134" s="49"/>
      <c r="AB134" s="49"/>
      <c r="AC134" s="49"/>
      <c r="AD134" s="49"/>
    </row>
    <row r="135" spans="11:30" s="51" customFormat="1" ht="12">
      <c r="K135" s="49"/>
      <c r="V135" s="49"/>
      <c r="W135" s="49"/>
      <c r="X135" s="49"/>
      <c r="Y135" s="49"/>
      <c r="Z135" s="49"/>
      <c r="AA135" s="49"/>
      <c r="AB135" s="49"/>
      <c r="AC135" s="49"/>
      <c r="AD135" s="49"/>
    </row>
    <row r="136" spans="8:21" ht="16.5" customHeight="1">
      <c r="H136" s="51"/>
      <c r="I136" s="51"/>
      <c r="J136" s="51"/>
      <c r="L136" s="51"/>
      <c r="M136" s="51"/>
      <c r="N136" s="51"/>
      <c r="O136" s="51"/>
      <c r="P136" s="51"/>
      <c r="Q136" s="51"/>
      <c r="R136" s="51"/>
      <c r="S136" s="51"/>
      <c r="T136" s="51"/>
      <c r="U136" s="51"/>
    </row>
    <row r="137" spans="2:21" ht="12.75">
      <c r="B137" s="52"/>
      <c r="C137" s="52"/>
      <c r="D137" s="52"/>
      <c r="E137" s="52"/>
      <c r="F137" s="52"/>
      <c r="G137" s="52"/>
      <c r="H137" s="53"/>
      <c r="I137" s="53"/>
      <c r="J137" s="53"/>
      <c r="L137" s="383" t="s">
        <v>343</v>
      </c>
      <c r="M137" s="383"/>
      <c r="N137" s="383"/>
      <c r="O137" s="383"/>
      <c r="P137" s="383"/>
      <c r="Q137" s="383" t="s">
        <v>348</v>
      </c>
      <c r="R137" s="383"/>
      <c r="S137" s="383"/>
      <c r="T137" s="383"/>
      <c r="U137" s="383"/>
    </row>
    <row r="138" spans="8:21" ht="9.75" customHeight="1">
      <c r="H138" s="51"/>
      <c r="I138" s="51"/>
      <c r="J138" s="51"/>
      <c r="L138" s="42" t="s">
        <v>349</v>
      </c>
      <c r="M138" s="42" t="s">
        <v>350</v>
      </c>
      <c r="N138" s="42" t="s">
        <v>351</v>
      </c>
      <c r="O138" s="42" t="s">
        <v>352</v>
      </c>
      <c r="P138" s="42"/>
      <c r="Q138" s="42" t="s">
        <v>349</v>
      </c>
      <c r="R138" s="42" t="s">
        <v>350</v>
      </c>
      <c r="S138" s="42" t="s">
        <v>351</v>
      </c>
      <c r="T138" s="42" t="s">
        <v>352</v>
      </c>
      <c r="U138" s="42"/>
    </row>
    <row r="139" spans="2:21" ht="12.75">
      <c r="B139" s="49" t="s">
        <v>195</v>
      </c>
      <c r="H139" s="54"/>
      <c r="I139" s="54"/>
      <c r="J139" s="54"/>
      <c r="L139" s="42"/>
      <c r="M139" s="42"/>
      <c r="N139" s="42"/>
      <c r="O139" s="42"/>
      <c r="P139" s="42"/>
      <c r="Q139" s="42"/>
      <c r="R139" s="42"/>
      <c r="S139" s="42"/>
      <c r="T139" s="42"/>
      <c r="U139" s="42"/>
    </row>
    <row r="140" spans="2:21" ht="7.5" customHeight="1">
      <c r="B140" s="55"/>
      <c r="C140" s="55"/>
      <c r="D140" s="55"/>
      <c r="E140" s="55"/>
      <c r="F140" s="55"/>
      <c r="G140" s="55"/>
      <c r="H140" s="56"/>
      <c r="I140" s="56"/>
      <c r="J140" s="56"/>
      <c r="L140" s="55"/>
      <c r="M140" s="55"/>
      <c r="N140" s="55"/>
      <c r="O140" s="55"/>
      <c r="P140" s="55"/>
      <c r="Q140" s="55"/>
      <c r="R140" s="55"/>
      <c r="S140" s="55"/>
      <c r="T140" s="55"/>
      <c r="U140" s="55"/>
    </row>
    <row r="141" spans="8:21" ht="12">
      <c r="H141" s="51"/>
      <c r="I141" s="51"/>
      <c r="J141" s="51"/>
      <c r="L141" s="51"/>
      <c r="M141" s="51"/>
      <c r="N141" s="51"/>
      <c r="O141" s="51"/>
      <c r="P141" s="51"/>
      <c r="Q141" s="51"/>
      <c r="R141" s="51"/>
      <c r="S141" s="51"/>
      <c r="T141" s="51"/>
      <c r="U141" s="51"/>
    </row>
    <row r="142" spans="5:30" s="51" customFormat="1" ht="12">
      <c r="E142" s="51" t="s">
        <v>226</v>
      </c>
      <c r="F142" s="51" t="s">
        <v>227</v>
      </c>
      <c r="K142" s="49"/>
      <c r="V142" s="49"/>
      <c r="W142" s="49"/>
      <c r="X142" s="49"/>
      <c r="Y142" s="49"/>
      <c r="Z142" s="49"/>
      <c r="AA142" s="49"/>
      <c r="AB142" s="49"/>
      <c r="AC142" s="49"/>
      <c r="AD142" s="49"/>
    </row>
    <row r="143" spans="6:30" s="51" customFormat="1" ht="12">
      <c r="F143" s="51" t="s">
        <v>228</v>
      </c>
      <c r="K143" s="49"/>
      <c r="V143" s="49"/>
      <c r="W143" s="49"/>
      <c r="X143" s="49"/>
      <c r="Y143" s="49"/>
      <c r="Z143" s="49"/>
      <c r="AA143" s="49"/>
      <c r="AB143" s="49"/>
      <c r="AC143" s="49"/>
      <c r="AD143" s="49"/>
    </row>
    <row r="144" spans="7:30" s="51" customFormat="1" ht="12">
      <c r="G144" s="51" t="s">
        <v>229</v>
      </c>
      <c r="K144" s="49"/>
      <c r="V144" s="49"/>
      <c r="W144" s="49"/>
      <c r="X144" s="49"/>
      <c r="Y144" s="49"/>
      <c r="Z144" s="49"/>
      <c r="AA144" s="49"/>
      <c r="AB144" s="49"/>
      <c r="AC144" s="49"/>
      <c r="AD144" s="49"/>
    </row>
    <row r="145" spans="8:30" s="51" customFormat="1" ht="12">
      <c r="H145" s="51" t="s">
        <v>230</v>
      </c>
      <c r="K145" s="49"/>
      <c r="V145" s="49"/>
      <c r="W145" s="49"/>
      <c r="X145" s="49"/>
      <c r="Y145" s="49"/>
      <c r="Z145" s="49"/>
      <c r="AA145" s="49"/>
      <c r="AB145" s="49"/>
      <c r="AC145" s="49"/>
      <c r="AD145" s="49"/>
    </row>
    <row r="146" spans="8:30" s="51" customFormat="1" ht="12">
      <c r="H146" s="51" t="s">
        <v>231</v>
      </c>
      <c r="K146" s="49"/>
      <c r="V146" s="49"/>
      <c r="W146" s="49"/>
      <c r="X146" s="49"/>
      <c r="Y146" s="49"/>
      <c r="Z146" s="49"/>
      <c r="AA146" s="49"/>
      <c r="AB146" s="49"/>
      <c r="AC146" s="49"/>
      <c r="AD146" s="49"/>
    </row>
    <row r="147" spans="7:30" s="51" customFormat="1" ht="12">
      <c r="G147" s="51" t="s">
        <v>232</v>
      </c>
      <c r="K147" s="49"/>
      <c r="V147" s="49"/>
      <c r="W147" s="49"/>
      <c r="X147" s="49"/>
      <c r="Y147" s="49"/>
      <c r="Z147" s="49"/>
      <c r="AA147" s="49"/>
      <c r="AB147" s="49"/>
      <c r="AC147" s="49"/>
      <c r="AD147" s="49"/>
    </row>
    <row r="148" spans="8:30" s="51" customFormat="1" ht="12">
      <c r="H148" s="51" t="s">
        <v>233</v>
      </c>
      <c r="K148" s="49"/>
      <c r="V148" s="49"/>
      <c r="W148" s="49"/>
      <c r="X148" s="49"/>
      <c r="Y148" s="49"/>
      <c r="Z148" s="49"/>
      <c r="AA148" s="49"/>
      <c r="AB148" s="49"/>
      <c r="AC148" s="49"/>
      <c r="AD148" s="49"/>
    </row>
    <row r="149" spans="8:30" s="51" customFormat="1" ht="12">
      <c r="H149" s="51" t="s">
        <v>234</v>
      </c>
      <c r="K149" s="49"/>
      <c r="V149" s="49"/>
      <c r="W149" s="49"/>
      <c r="X149" s="49"/>
      <c r="Y149" s="49"/>
      <c r="Z149" s="49"/>
      <c r="AA149" s="49"/>
      <c r="AB149" s="49"/>
      <c r="AC149" s="49"/>
      <c r="AD149" s="49"/>
    </row>
    <row r="150" spans="9:30" s="51" customFormat="1" ht="12">
      <c r="I150" s="51" t="s">
        <v>295</v>
      </c>
      <c r="J150" s="51" t="s">
        <v>65</v>
      </c>
      <c r="K150" s="49"/>
      <c r="V150" s="49"/>
      <c r="W150" s="49"/>
      <c r="X150" s="49"/>
      <c r="Y150" s="49"/>
      <c r="Z150" s="49"/>
      <c r="AA150" s="49"/>
      <c r="AB150" s="49"/>
      <c r="AC150" s="49"/>
      <c r="AD150" s="49"/>
    </row>
    <row r="151" spans="9:30" s="51" customFormat="1" ht="12">
      <c r="I151" s="51" t="s">
        <v>296</v>
      </c>
      <c r="J151" s="51" t="s">
        <v>66</v>
      </c>
      <c r="K151" s="49"/>
      <c r="V151" s="49"/>
      <c r="W151" s="49"/>
      <c r="X151" s="49"/>
      <c r="Y151" s="49"/>
      <c r="Z151" s="49"/>
      <c r="AA151" s="49"/>
      <c r="AB151" s="49"/>
      <c r="AC151" s="49"/>
      <c r="AD151" s="49"/>
    </row>
    <row r="152" spans="6:30" s="51" customFormat="1" ht="12">
      <c r="F152" s="51" t="s">
        <v>237</v>
      </c>
      <c r="K152" s="49"/>
      <c r="V152" s="49"/>
      <c r="W152" s="49"/>
      <c r="X152" s="49"/>
      <c r="Y152" s="49"/>
      <c r="Z152" s="49"/>
      <c r="AA152" s="49"/>
      <c r="AB152" s="49"/>
      <c r="AC152" s="49"/>
      <c r="AD152" s="49"/>
    </row>
    <row r="153" spans="7:30" s="51" customFormat="1" ht="12">
      <c r="G153" s="51" t="s">
        <v>238</v>
      </c>
      <c r="K153" s="49"/>
      <c r="V153" s="49"/>
      <c r="W153" s="49"/>
      <c r="X153" s="49"/>
      <c r="Y153" s="49"/>
      <c r="Z153" s="49"/>
      <c r="AA153" s="49"/>
      <c r="AB153" s="49"/>
      <c r="AC153" s="49"/>
      <c r="AD153" s="49"/>
    </row>
    <row r="154" spans="8:30" s="51" customFormat="1" ht="12">
      <c r="H154" s="51" t="s">
        <v>297</v>
      </c>
      <c r="K154" s="49"/>
      <c r="V154" s="49"/>
      <c r="W154" s="49"/>
      <c r="X154" s="49"/>
      <c r="Y154" s="49"/>
      <c r="Z154" s="49"/>
      <c r="AA154" s="49"/>
      <c r="AB154" s="49"/>
      <c r="AC154" s="49"/>
      <c r="AD154" s="49"/>
    </row>
    <row r="155" spans="8:30" s="51" customFormat="1" ht="12">
      <c r="H155" s="51" t="s">
        <v>298</v>
      </c>
      <c r="K155" s="49"/>
      <c r="V155" s="49"/>
      <c r="W155" s="49"/>
      <c r="X155" s="49"/>
      <c r="Y155" s="49"/>
      <c r="Z155" s="49"/>
      <c r="AA155" s="49"/>
      <c r="AB155" s="49"/>
      <c r="AC155" s="49"/>
      <c r="AD155" s="49"/>
    </row>
    <row r="156" spans="8:30" s="51" customFormat="1" ht="12">
      <c r="H156" s="51" t="s">
        <v>299</v>
      </c>
      <c r="K156" s="49"/>
      <c r="V156" s="49"/>
      <c r="W156" s="49"/>
      <c r="X156" s="49"/>
      <c r="Y156" s="49"/>
      <c r="Z156" s="49"/>
      <c r="AA156" s="49"/>
      <c r="AB156" s="49"/>
      <c r="AC156" s="49"/>
      <c r="AD156" s="49"/>
    </row>
    <row r="157" spans="7:30" s="51" customFormat="1" ht="12">
      <c r="G157" s="51" t="s">
        <v>241</v>
      </c>
      <c r="K157" s="49"/>
      <c r="V157" s="49"/>
      <c r="W157" s="49"/>
      <c r="X157" s="49"/>
      <c r="Y157" s="49"/>
      <c r="Z157" s="49"/>
      <c r="AA157" s="49"/>
      <c r="AB157" s="49"/>
      <c r="AC157" s="49"/>
      <c r="AD157" s="49"/>
    </row>
    <row r="158" spans="8:30" s="51" customFormat="1" ht="12">
      <c r="H158" s="51" t="s">
        <v>242</v>
      </c>
      <c r="K158" s="49"/>
      <c r="V158" s="49"/>
      <c r="W158" s="49"/>
      <c r="X158" s="49"/>
      <c r="Y158" s="49"/>
      <c r="Z158" s="49"/>
      <c r="AA158" s="49"/>
      <c r="AB158" s="49"/>
      <c r="AC158" s="49"/>
      <c r="AD158" s="49"/>
    </row>
    <row r="159" spans="8:30" s="51" customFormat="1" ht="12">
      <c r="H159" s="51" t="s">
        <v>243</v>
      </c>
      <c r="K159" s="49"/>
      <c r="V159" s="49"/>
      <c r="W159" s="49"/>
      <c r="X159" s="49"/>
      <c r="Y159" s="49"/>
      <c r="Z159" s="49"/>
      <c r="AA159" s="49"/>
      <c r="AB159" s="49"/>
      <c r="AC159" s="49"/>
      <c r="AD159" s="49"/>
    </row>
    <row r="160" spans="7:30" s="51" customFormat="1" ht="12">
      <c r="G160" s="51" t="s">
        <v>244</v>
      </c>
      <c r="K160" s="49"/>
      <c r="V160" s="49"/>
      <c r="W160" s="49"/>
      <c r="X160" s="49"/>
      <c r="Y160" s="49"/>
      <c r="Z160" s="49"/>
      <c r="AA160" s="49"/>
      <c r="AB160" s="49"/>
      <c r="AC160" s="49"/>
      <c r="AD160" s="49"/>
    </row>
    <row r="161" spans="8:30" s="51" customFormat="1" ht="12">
      <c r="H161" s="51" t="s">
        <v>245</v>
      </c>
      <c r="K161" s="49"/>
      <c r="V161" s="49"/>
      <c r="W161" s="49"/>
      <c r="X161" s="49"/>
      <c r="Y161" s="49"/>
      <c r="Z161" s="49"/>
      <c r="AA161" s="49"/>
      <c r="AB161" s="49"/>
      <c r="AC161" s="49"/>
      <c r="AD161" s="49"/>
    </row>
    <row r="162" spans="8:30" s="51" customFormat="1" ht="12">
      <c r="H162" s="51" t="s">
        <v>246</v>
      </c>
      <c r="K162" s="49"/>
      <c r="V162" s="49"/>
      <c r="W162" s="49"/>
      <c r="X162" s="49"/>
      <c r="Y162" s="49"/>
      <c r="Z162" s="49"/>
      <c r="AA162" s="49"/>
      <c r="AB162" s="49"/>
      <c r="AC162" s="49"/>
      <c r="AD162" s="49"/>
    </row>
    <row r="163" spans="7:30" s="51" customFormat="1" ht="12">
      <c r="G163" s="51" t="s">
        <v>247</v>
      </c>
      <c r="K163" s="49"/>
      <c r="V163" s="49"/>
      <c r="W163" s="49"/>
      <c r="X163" s="49"/>
      <c r="Y163" s="49"/>
      <c r="Z163" s="49"/>
      <c r="AA163" s="49"/>
      <c r="AB163" s="49"/>
      <c r="AC163" s="49"/>
      <c r="AD163" s="49"/>
    </row>
    <row r="164" spans="8:30" s="51" customFormat="1" ht="12">
      <c r="H164" s="51" t="s">
        <v>248</v>
      </c>
      <c r="K164" s="49"/>
      <c r="V164" s="49"/>
      <c r="W164" s="49"/>
      <c r="X164" s="49"/>
      <c r="Y164" s="49"/>
      <c r="Z164" s="49"/>
      <c r="AA164" s="49"/>
      <c r="AB164" s="49"/>
      <c r="AC164" s="49"/>
      <c r="AD164" s="49"/>
    </row>
    <row r="165" spans="9:30" s="51" customFormat="1" ht="12">
      <c r="I165" s="51" t="s">
        <v>300</v>
      </c>
      <c r="J165" s="51" t="s">
        <v>65</v>
      </c>
      <c r="K165" s="49"/>
      <c r="V165" s="49"/>
      <c r="W165" s="49"/>
      <c r="X165" s="49"/>
      <c r="Y165" s="49"/>
      <c r="Z165" s="49"/>
      <c r="AA165" s="49"/>
      <c r="AB165" s="49"/>
      <c r="AC165" s="49"/>
      <c r="AD165" s="49"/>
    </row>
    <row r="166" spans="9:30" s="51" customFormat="1" ht="12">
      <c r="I166" s="51" t="s">
        <v>301</v>
      </c>
      <c r="J166" s="51" t="s">
        <v>66</v>
      </c>
      <c r="K166" s="49"/>
      <c r="V166" s="49"/>
      <c r="W166" s="49"/>
      <c r="X166" s="49"/>
      <c r="Y166" s="49"/>
      <c r="Z166" s="49"/>
      <c r="AA166" s="49"/>
      <c r="AB166" s="49"/>
      <c r="AC166" s="49"/>
      <c r="AD166" s="49"/>
    </row>
    <row r="167" spans="8:30" s="51" customFormat="1" ht="12">
      <c r="H167" s="51" t="s">
        <v>249</v>
      </c>
      <c r="K167" s="49"/>
      <c r="V167" s="49"/>
      <c r="W167" s="49"/>
      <c r="X167" s="49"/>
      <c r="Y167" s="49"/>
      <c r="Z167" s="49"/>
      <c r="AA167" s="49"/>
      <c r="AB167" s="49"/>
      <c r="AC167" s="49"/>
      <c r="AD167" s="49"/>
    </row>
    <row r="168" spans="9:30" s="51" customFormat="1" ht="12">
      <c r="I168" s="51" t="s">
        <v>302</v>
      </c>
      <c r="J168" s="51" t="s">
        <v>65</v>
      </c>
      <c r="K168" s="49"/>
      <c r="V168" s="49"/>
      <c r="W168" s="49"/>
      <c r="X168" s="49"/>
      <c r="Y168" s="49"/>
      <c r="Z168" s="49"/>
      <c r="AA168" s="49"/>
      <c r="AB168" s="49"/>
      <c r="AC168" s="49"/>
      <c r="AD168" s="49"/>
    </row>
    <row r="169" spans="9:30" s="51" customFormat="1" ht="12">
      <c r="I169" s="51" t="s">
        <v>303</v>
      </c>
      <c r="J169" s="51" t="s">
        <v>66</v>
      </c>
      <c r="K169" s="49"/>
      <c r="V169" s="49"/>
      <c r="W169" s="49"/>
      <c r="X169" s="49"/>
      <c r="Y169" s="49"/>
      <c r="Z169" s="49"/>
      <c r="AA169" s="49"/>
      <c r="AB169" s="49"/>
      <c r="AC169" s="49"/>
      <c r="AD169" s="49"/>
    </row>
    <row r="170" spans="6:30" s="51" customFormat="1" ht="12">
      <c r="F170" s="51" t="s">
        <v>250</v>
      </c>
      <c r="K170" s="49"/>
      <c r="V170" s="49"/>
      <c r="W170" s="49"/>
      <c r="X170" s="49"/>
      <c r="Y170" s="49"/>
      <c r="Z170" s="49"/>
      <c r="AA170" s="49"/>
      <c r="AB170" s="49"/>
      <c r="AC170" s="49"/>
      <c r="AD170" s="49"/>
    </row>
    <row r="171" spans="7:30" s="51" customFormat="1" ht="12">
      <c r="G171" s="51" t="s">
        <v>251</v>
      </c>
      <c r="K171" s="49"/>
      <c r="V171" s="49"/>
      <c r="W171" s="49"/>
      <c r="X171" s="49"/>
      <c r="Y171" s="49"/>
      <c r="Z171" s="49"/>
      <c r="AA171" s="49"/>
      <c r="AB171" s="49"/>
      <c r="AC171" s="49"/>
      <c r="AD171" s="49"/>
    </row>
    <row r="172" spans="7:30" s="51" customFormat="1" ht="12">
      <c r="G172" s="51" t="s">
        <v>304</v>
      </c>
      <c r="K172" s="49"/>
      <c r="V172" s="49"/>
      <c r="W172" s="49"/>
      <c r="X172" s="49"/>
      <c r="Y172" s="49"/>
      <c r="Z172" s="49"/>
      <c r="AA172" s="49"/>
      <c r="AB172" s="49"/>
      <c r="AC172" s="49"/>
      <c r="AD172" s="49"/>
    </row>
    <row r="173" spans="6:30" s="51" customFormat="1" ht="12">
      <c r="F173" s="51" t="s">
        <v>305</v>
      </c>
      <c r="G173" s="51" t="s">
        <v>25</v>
      </c>
      <c r="K173" s="49"/>
      <c r="V173" s="49"/>
      <c r="W173" s="49"/>
      <c r="X173" s="49"/>
      <c r="Y173" s="49"/>
      <c r="Z173" s="49"/>
      <c r="AA173" s="49"/>
      <c r="AB173" s="49"/>
      <c r="AC173" s="49"/>
      <c r="AD173" s="49"/>
    </row>
    <row r="174" spans="7:30" s="51" customFormat="1" ht="12">
      <c r="G174" s="51" t="s">
        <v>258</v>
      </c>
      <c r="K174" s="49"/>
      <c r="V174" s="49"/>
      <c r="W174" s="49"/>
      <c r="X174" s="49"/>
      <c r="Y174" s="49"/>
      <c r="Z174" s="49"/>
      <c r="AA174" s="49"/>
      <c r="AB174" s="49"/>
      <c r="AC174" s="49"/>
      <c r="AD174" s="49"/>
    </row>
    <row r="175" spans="8:30" s="51" customFormat="1" ht="12">
      <c r="H175" s="51" t="s">
        <v>259</v>
      </c>
      <c r="K175" s="49"/>
      <c r="V175" s="49"/>
      <c r="W175" s="49"/>
      <c r="X175" s="49"/>
      <c r="Y175" s="49"/>
      <c r="Z175" s="49"/>
      <c r="AA175" s="49"/>
      <c r="AB175" s="49"/>
      <c r="AC175" s="49"/>
      <c r="AD175" s="49"/>
    </row>
    <row r="176" spans="8:30" s="51" customFormat="1" ht="12">
      <c r="H176" s="51" t="s">
        <v>260</v>
      </c>
      <c r="K176" s="49"/>
      <c r="V176" s="49"/>
      <c r="W176" s="49"/>
      <c r="X176" s="49"/>
      <c r="Y176" s="49"/>
      <c r="Z176" s="49"/>
      <c r="AA176" s="49"/>
      <c r="AB176" s="49"/>
      <c r="AC176" s="49"/>
      <c r="AD176" s="49"/>
    </row>
    <row r="177" spans="7:30" s="51" customFormat="1" ht="12">
      <c r="G177" s="51" t="s">
        <v>261</v>
      </c>
      <c r="K177" s="49"/>
      <c r="V177" s="49"/>
      <c r="W177" s="49"/>
      <c r="X177" s="49"/>
      <c r="Y177" s="49"/>
      <c r="Z177" s="49"/>
      <c r="AA177" s="49"/>
      <c r="AB177" s="49"/>
      <c r="AC177" s="49"/>
      <c r="AD177" s="49"/>
    </row>
    <row r="178" spans="8:30" s="51" customFormat="1" ht="12">
      <c r="H178" s="51" t="s">
        <v>262</v>
      </c>
      <c r="K178" s="49"/>
      <c r="V178" s="49"/>
      <c r="W178" s="49"/>
      <c r="X178" s="49"/>
      <c r="Y178" s="49"/>
      <c r="Z178" s="49"/>
      <c r="AA178" s="49"/>
      <c r="AB178" s="49"/>
      <c r="AC178" s="49"/>
      <c r="AD178" s="49"/>
    </row>
    <row r="179" spans="8:30" s="51" customFormat="1" ht="12">
      <c r="H179" s="51" t="s">
        <v>263</v>
      </c>
      <c r="K179" s="49"/>
      <c r="V179" s="49"/>
      <c r="W179" s="49"/>
      <c r="X179" s="49"/>
      <c r="Y179" s="49"/>
      <c r="Z179" s="49"/>
      <c r="AA179" s="49"/>
      <c r="AB179" s="49"/>
      <c r="AC179" s="49"/>
      <c r="AD179" s="49"/>
    </row>
    <row r="180" spans="7:30" s="51" customFormat="1" ht="12">
      <c r="G180" s="51" t="s">
        <v>264</v>
      </c>
      <c r="K180" s="49"/>
      <c r="V180" s="49"/>
      <c r="W180" s="49"/>
      <c r="X180" s="49"/>
      <c r="Y180" s="49"/>
      <c r="Z180" s="49"/>
      <c r="AA180" s="49"/>
      <c r="AB180" s="49"/>
      <c r="AC180" s="49"/>
      <c r="AD180" s="49"/>
    </row>
    <row r="181" spans="8:30" s="51" customFormat="1" ht="12">
      <c r="H181" s="51" t="s">
        <v>265</v>
      </c>
      <c r="K181" s="49"/>
      <c r="V181" s="49"/>
      <c r="W181" s="49"/>
      <c r="X181" s="49"/>
      <c r="Y181" s="49"/>
      <c r="Z181" s="49"/>
      <c r="AA181" s="49"/>
      <c r="AB181" s="49"/>
      <c r="AC181" s="49"/>
      <c r="AD181" s="49"/>
    </row>
    <row r="182" spans="8:30" s="51" customFormat="1" ht="12">
      <c r="H182" s="51" t="s">
        <v>266</v>
      </c>
      <c r="K182" s="49"/>
      <c r="V182" s="49"/>
      <c r="W182" s="49"/>
      <c r="X182" s="49"/>
      <c r="Y182" s="49"/>
      <c r="Z182" s="49"/>
      <c r="AA182" s="49"/>
      <c r="AB182" s="49"/>
      <c r="AC182" s="49"/>
      <c r="AD182" s="49"/>
    </row>
    <row r="183" spans="7:30" s="51" customFormat="1" ht="12">
      <c r="G183" s="51" t="s">
        <v>267</v>
      </c>
      <c r="K183" s="49"/>
      <c r="V183" s="49"/>
      <c r="W183" s="49"/>
      <c r="X183" s="49"/>
      <c r="Y183" s="49"/>
      <c r="Z183" s="49"/>
      <c r="AA183" s="49"/>
      <c r="AB183" s="49"/>
      <c r="AC183" s="49"/>
      <c r="AD183" s="49"/>
    </row>
    <row r="184" spans="8:30" s="51" customFormat="1" ht="12">
      <c r="H184" s="51" t="s">
        <v>268</v>
      </c>
      <c r="K184" s="49"/>
      <c r="V184" s="49"/>
      <c r="W184" s="49"/>
      <c r="X184" s="49"/>
      <c r="Y184" s="49"/>
      <c r="Z184" s="49"/>
      <c r="AA184" s="49"/>
      <c r="AB184" s="49"/>
      <c r="AC184" s="49"/>
      <c r="AD184" s="49"/>
    </row>
    <row r="185" spans="8:30" s="51" customFormat="1" ht="12">
      <c r="H185" s="51" t="s">
        <v>269</v>
      </c>
      <c r="K185" s="49"/>
      <c r="V185" s="49"/>
      <c r="W185" s="49"/>
      <c r="X185" s="49"/>
      <c r="Y185" s="49"/>
      <c r="Z185" s="49"/>
      <c r="AA185" s="49"/>
      <c r="AB185" s="49"/>
      <c r="AC185" s="49"/>
      <c r="AD185" s="49"/>
    </row>
    <row r="186" spans="11:30" s="51" customFormat="1" ht="12">
      <c r="K186" s="49"/>
      <c r="V186" s="49"/>
      <c r="W186" s="49"/>
      <c r="X186" s="49"/>
      <c r="Y186" s="49"/>
      <c r="Z186" s="49"/>
      <c r="AA186" s="49"/>
      <c r="AB186" s="49"/>
      <c r="AC186" s="49"/>
      <c r="AD186" s="49"/>
    </row>
    <row r="194" spans="11:30" s="61" customFormat="1" ht="12">
      <c r="K194" s="63"/>
      <c r="V194" s="63"/>
      <c r="W194" s="63"/>
      <c r="X194" s="63"/>
      <c r="Y194" s="63"/>
      <c r="Z194" s="63"/>
      <c r="AA194" s="63"/>
      <c r="AB194" s="63"/>
      <c r="AC194" s="63"/>
      <c r="AD194" s="63"/>
    </row>
    <row r="195" spans="11:30" s="51" customFormat="1" ht="12">
      <c r="K195" s="49"/>
      <c r="V195" s="49"/>
      <c r="W195" s="49"/>
      <c r="X195" s="49"/>
      <c r="Y195" s="49"/>
      <c r="Z195" s="49"/>
      <c r="AA195" s="49"/>
      <c r="AB195" s="49"/>
      <c r="AC195" s="49"/>
      <c r="AD195" s="49"/>
    </row>
    <row r="196" spans="11:30" s="51" customFormat="1" ht="12">
      <c r="K196" s="49"/>
      <c r="V196" s="49"/>
      <c r="W196" s="49"/>
      <c r="X196" s="49"/>
      <c r="Y196" s="49"/>
      <c r="Z196" s="49"/>
      <c r="AA196" s="49"/>
      <c r="AB196" s="49"/>
      <c r="AC196" s="49"/>
      <c r="AD196" s="49"/>
    </row>
    <row r="197" spans="11:30" s="51" customFormat="1" ht="12">
      <c r="K197" s="49"/>
      <c r="V197" s="49"/>
      <c r="W197" s="49"/>
      <c r="X197" s="49"/>
      <c r="Y197" s="49"/>
      <c r="Z197" s="49"/>
      <c r="AA197" s="49"/>
      <c r="AB197" s="49"/>
      <c r="AC197" s="49"/>
      <c r="AD197" s="49"/>
    </row>
    <row r="198" spans="11:30" s="51" customFormat="1" ht="12">
      <c r="K198" s="49"/>
      <c r="V198" s="49"/>
      <c r="W198" s="49"/>
      <c r="X198" s="49"/>
      <c r="Y198" s="49"/>
      <c r="Z198" s="49"/>
      <c r="AA198" s="49"/>
      <c r="AB198" s="49"/>
      <c r="AC198" s="49"/>
      <c r="AD198" s="49"/>
    </row>
    <row r="199" spans="11:30" s="51" customFormat="1" ht="12">
      <c r="K199" s="49"/>
      <c r="V199" s="49"/>
      <c r="W199" s="49"/>
      <c r="X199" s="49"/>
      <c r="Y199" s="49"/>
      <c r="Z199" s="49"/>
      <c r="AA199" s="49"/>
      <c r="AB199" s="49"/>
      <c r="AC199" s="49"/>
      <c r="AD199" s="49"/>
    </row>
    <row r="200" spans="11:30" s="51" customFormat="1" ht="12">
      <c r="K200" s="49"/>
      <c r="L200" s="49"/>
      <c r="M200" s="49"/>
      <c r="N200" s="49"/>
      <c r="O200" s="49"/>
      <c r="P200" s="49"/>
      <c r="Q200" s="49"/>
      <c r="R200" s="49"/>
      <c r="S200" s="49"/>
      <c r="T200" s="49"/>
      <c r="U200" s="49"/>
      <c r="V200" s="49"/>
      <c r="W200" s="49"/>
      <c r="X200" s="49"/>
      <c r="Y200" s="49"/>
      <c r="Z200" s="49"/>
      <c r="AA200" s="49"/>
      <c r="AB200" s="49"/>
      <c r="AC200" s="49"/>
      <c r="AD200" s="49"/>
    </row>
    <row r="201" spans="11:30" s="51" customFormat="1" ht="12">
      <c r="K201" s="49"/>
      <c r="L201" s="49"/>
      <c r="M201" s="49"/>
      <c r="N201" s="49"/>
      <c r="O201" s="49"/>
      <c r="P201" s="49"/>
      <c r="Q201" s="49"/>
      <c r="R201" s="49"/>
      <c r="S201" s="49"/>
      <c r="T201" s="49"/>
      <c r="U201" s="49"/>
      <c r="V201" s="49"/>
      <c r="W201" s="49"/>
      <c r="X201" s="49"/>
      <c r="Y201" s="49"/>
      <c r="Z201" s="49"/>
      <c r="AA201" s="49"/>
      <c r="AB201" s="49"/>
      <c r="AC201" s="49"/>
      <c r="AD201" s="49"/>
    </row>
    <row r="202" spans="11:30" s="51" customFormat="1" ht="12">
      <c r="K202" s="49"/>
      <c r="L202" s="49"/>
      <c r="M202" s="49"/>
      <c r="N202" s="49"/>
      <c r="O202" s="49"/>
      <c r="P202" s="49"/>
      <c r="Q202" s="49"/>
      <c r="R202" s="49"/>
      <c r="S202" s="49"/>
      <c r="T202" s="49"/>
      <c r="U202" s="49"/>
      <c r="V202" s="49"/>
      <c r="W202" s="49"/>
      <c r="X202" s="49"/>
      <c r="Y202" s="49"/>
      <c r="Z202" s="49"/>
      <c r="AA202" s="49"/>
      <c r="AB202" s="49"/>
      <c r="AC202" s="49"/>
      <c r="AD202" s="49"/>
    </row>
  </sheetData>
  <mergeCells count="10">
    <mergeCell ref="L137:P137"/>
    <mergeCell ref="Q137:U137"/>
    <mergeCell ref="L43:P43"/>
    <mergeCell ref="Q43:U43"/>
    <mergeCell ref="L102:P102"/>
    <mergeCell ref="Q102:U102"/>
    <mergeCell ref="L6:P6"/>
    <mergeCell ref="Q6:U6"/>
    <mergeCell ref="A1:U1"/>
    <mergeCell ref="B4:U4"/>
  </mergeCells>
  <printOptions/>
  <pageMargins left="0.46" right="0.75" top="0.26" bottom="1" header="0" footer="0"/>
  <pageSetup horizontalDpi="300" verticalDpi="300" orientation="landscape" scale="70" r:id="rId1"/>
  <rowBreaks count="4" manualBreakCount="4">
    <brk id="40" max="49" man="1"/>
    <brk id="100" max="255" man="1"/>
    <brk id="135" max="255" man="1"/>
    <brk id="186" max="255" man="1"/>
  </rowBreaks>
</worksheet>
</file>

<file path=xl/worksheets/sheet22.xml><?xml version="1.0" encoding="utf-8"?>
<worksheet xmlns="http://schemas.openxmlformats.org/spreadsheetml/2006/main" xmlns:r="http://schemas.openxmlformats.org/officeDocument/2006/relationships">
  <dimension ref="A1:R24"/>
  <sheetViews>
    <sheetView zoomScale="75" zoomScaleNormal="75" zoomScaleSheetLayoutView="75" workbookViewId="0" topLeftCell="A1">
      <pane xSplit="5220" topLeftCell="M1" activePane="topRight" state="split"/>
      <selection pane="topLeft" activeCell="N27" sqref="N27"/>
      <selection pane="topRight" activeCell="N27" sqref="N27"/>
    </sheetView>
  </sheetViews>
  <sheetFormatPr defaultColWidth="11.421875" defaultRowHeight="12.75"/>
  <cols>
    <col min="1" max="7" width="0.42578125" style="39" customWidth="1"/>
    <col min="8" max="8" width="35.00390625" style="39" customWidth="1"/>
    <col min="9" max="9" width="11.7109375" style="39" customWidth="1"/>
    <col min="10" max="10" width="12.140625" style="39" customWidth="1"/>
    <col min="11" max="11" width="12.57421875" style="39" customWidth="1"/>
    <col min="12" max="12" width="13.00390625" style="39" customWidth="1"/>
    <col min="13" max="13" width="14.421875" style="39" customWidth="1"/>
    <col min="14" max="14" width="11.7109375" style="39" customWidth="1"/>
    <col min="15" max="15" width="12.140625" style="39" customWidth="1"/>
    <col min="16" max="16" width="12.57421875" style="39" customWidth="1"/>
    <col min="17" max="17" width="13.00390625" style="39" customWidth="1"/>
    <col min="18" max="18" width="10.57421875" style="39" customWidth="1"/>
    <col min="19" max="16384" width="3.00390625" style="39" customWidth="1"/>
  </cols>
  <sheetData>
    <row r="1" spans="1:18" s="37" customFormat="1" ht="12.75">
      <c r="A1" s="118" t="s">
        <v>481</v>
      </c>
      <c r="B1" s="118"/>
      <c r="C1" s="118"/>
      <c r="D1" s="118"/>
      <c r="E1" s="118"/>
      <c r="F1" s="118"/>
      <c r="G1" s="118"/>
      <c r="H1" s="118"/>
      <c r="I1" s="118"/>
      <c r="J1" s="118"/>
      <c r="K1" s="118"/>
      <c r="L1" s="118"/>
      <c r="M1" s="118"/>
      <c r="N1" s="118"/>
      <c r="O1" s="118"/>
      <c r="P1" s="118"/>
      <c r="Q1" s="118"/>
      <c r="R1" s="118"/>
    </row>
    <row r="2" spans="1:18" s="37" customFormat="1" ht="13.5" customHeight="1">
      <c r="A2" s="118" t="s">
        <v>194</v>
      </c>
      <c r="B2" s="118"/>
      <c r="C2" s="118"/>
      <c r="D2" s="118"/>
      <c r="E2" s="118"/>
      <c r="F2" s="118"/>
      <c r="G2" s="118"/>
      <c r="H2" s="118"/>
      <c r="I2" s="118"/>
      <c r="J2" s="118"/>
      <c r="K2" s="118"/>
      <c r="L2" s="118"/>
      <c r="M2" s="118"/>
      <c r="N2" s="118"/>
      <c r="O2" s="118"/>
      <c r="P2" s="118"/>
      <c r="Q2" s="118"/>
      <c r="R2" s="118"/>
    </row>
    <row r="3" spans="6:18" s="37" customFormat="1" ht="13.5" customHeight="1">
      <c r="F3" s="38"/>
      <c r="G3" s="38"/>
      <c r="H3" s="38"/>
      <c r="I3" s="38"/>
      <c r="J3" s="38"/>
      <c r="K3" s="38"/>
      <c r="L3" s="38"/>
      <c r="M3" s="38"/>
      <c r="N3" s="38"/>
      <c r="O3" s="38"/>
      <c r="P3" s="38"/>
      <c r="Q3" s="38"/>
      <c r="R3" s="38"/>
    </row>
    <row r="4" spans="9:13" ht="13.5" thickBot="1">
      <c r="I4" s="41"/>
      <c r="J4" s="41"/>
      <c r="K4" s="41"/>
      <c r="L4" s="41"/>
      <c r="M4" s="43"/>
    </row>
    <row r="5" spans="1:18" ht="12.75">
      <c r="A5" s="40"/>
      <c r="B5" s="40"/>
      <c r="C5" s="40"/>
      <c r="D5" s="40"/>
      <c r="E5" s="40"/>
      <c r="F5" s="40"/>
      <c r="G5" s="40"/>
      <c r="H5" s="40"/>
      <c r="I5" s="408" t="s">
        <v>409</v>
      </c>
      <c r="J5" s="408"/>
      <c r="K5" s="408"/>
      <c r="L5" s="408"/>
      <c r="M5" s="409"/>
      <c r="N5" s="119" t="s">
        <v>476</v>
      </c>
      <c r="O5" s="119"/>
      <c r="P5" s="119"/>
      <c r="Q5" s="119"/>
      <c r="R5" s="120"/>
    </row>
    <row r="6" spans="1:18" ht="12.75">
      <c r="A6" s="41"/>
      <c r="B6" s="41"/>
      <c r="C6" s="41" t="s">
        <v>192</v>
      </c>
      <c r="D6" s="41"/>
      <c r="E6" s="41"/>
      <c r="F6" s="41"/>
      <c r="G6" s="41"/>
      <c r="H6" s="41"/>
      <c r="I6" s="42" t="s">
        <v>353</v>
      </c>
      <c r="J6" s="42" t="s">
        <v>354</v>
      </c>
      <c r="K6" s="42" t="s">
        <v>355</v>
      </c>
      <c r="L6" s="42" t="s">
        <v>367</v>
      </c>
      <c r="M6" s="106" t="s">
        <v>482</v>
      </c>
      <c r="N6" s="42" t="s">
        <v>353</v>
      </c>
      <c r="O6" s="42" t="s">
        <v>354</v>
      </c>
      <c r="P6" s="42" t="s">
        <v>355</v>
      </c>
      <c r="Q6" s="42" t="s">
        <v>367</v>
      </c>
      <c r="R6" s="106" t="s">
        <v>483</v>
      </c>
    </row>
    <row r="7" spans="1:18" ht="13.5" thickBot="1">
      <c r="A7" s="43"/>
      <c r="B7" s="43"/>
      <c r="C7" s="43"/>
      <c r="D7" s="43"/>
      <c r="E7" s="43"/>
      <c r="F7" s="43"/>
      <c r="G7" s="43"/>
      <c r="H7" s="44"/>
      <c r="I7" s="44"/>
      <c r="J7" s="44"/>
      <c r="K7" s="44"/>
      <c r="L7" s="44"/>
      <c r="M7" s="107"/>
      <c r="N7" s="44"/>
      <c r="O7" s="44"/>
      <c r="P7" s="44"/>
      <c r="Q7" s="44"/>
      <c r="R7" s="107"/>
    </row>
    <row r="8" spans="9:18" ht="12.75">
      <c r="I8" s="41"/>
      <c r="J8" s="41"/>
      <c r="K8" s="41"/>
      <c r="L8" s="41"/>
      <c r="M8" s="117"/>
      <c r="R8" s="117"/>
    </row>
    <row r="9" spans="5:18" ht="12.75">
      <c r="E9" s="76" t="s">
        <v>356</v>
      </c>
      <c r="I9" s="123"/>
      <c r="J9" s="123"/>
      <c r="K9" s="123"/>
      <c r="L9" s="123"/>
      <c r="M9" s="124"/>
      <c r="N9" s="77"/>
      <c r="O9" s="77"/>
      <c r="P9" s="77"/>
      <c r="Q9" s="77"/>
      <c r="R9" s="124"/>
    </row>
    <row r="10" spans="5:18" ht="12.75">
      <c r="E10" s="78" t="s">
        <v>357</v>
      </c>
      <c r="I10" s="125">
        <v>0.04</v>
      </c>
      <c r="J10" s="125">
        <v>0.04</v>
      </c>
      <c r="K10" s="125">
        <v>0.04233933333333333</v>
      </c>
      <c r="L10" s="125">
        <v>0.04749166666666666</v>
      </c>
      <c r="M10" s="126">
        <v>0.04245775</v>
      </c>
      <c r="N10" s="90">
        <v>0.06771633333333334</v>
      </c>
      <c r="O10" s="90">
        <v>0.08156566666666666</v>
      </c>
      <c r="P10" s="90">
        <v>0</v>
      </c>
      <c r="Q10" s="90">
        <v>0</v>
      </c>
      <c r="R10" s="126">
        <v>0</v>
      </c>
    </row>
    <row r="11" spans="5:18" ht="12.75">
      <c r="E11" s="78" t="s">
        <v>358</v>
      </c>
      <c r="I11" s="125">
        <v>0.04</v>
      </c>
      <c r="J11" s="125">
        <v>0.04</v>
      </c>
      <c r="K11" s="125">
        <v>0.04175466666666667</v>
      </c>
      <c r="L11" s="125">
        <v>0.046912333333333334</v>
      </c>
      <c r="M11" s="126">
        <v>0.04216675</v>
      </c>
      <c r="N11" s="90">
        <v>0.06711666666666667</v>
      </c>
      <c r="O11" s="90">
        <v>0.08089033333333333</v>
      </c>
      <c r="P11" s="90">
        <v>0</v>
      </c>
      <c r="Q11" s="90">
        <v>0</v>
      </c>
      <c r="R11" s="126">
        <v>0</v>
      </c>
    </row>
    <row r="12" spans="5:18" ht="12.75">
      <c r="E12" s="78" t="s">
        <v>362</v>
      </c>
      <c r="I12" s="125">
        <v>0.04</v>
      </c>
      <c r="J12" s="125">
        <v>0.04</v>
      </c>
      <c r="K12" s="125">
        <v>0.04117</v>
      </c>
      <c r="L12" s="125">
        <v>0.044915666666666666</v>
      </c>
      <c r="M12" s="126">
        <v>0.04152141666666667</v>
      </c>
      <c r="N12" s="90">
        <v>0.06501366666666666</v>
      </c>
      <c r="O12" s="90">
        <v>0.079449</v>
      </c>
      <c r="P12" s="90">
        <v>0</v>
      </c>
      <c r="Q12" s="90">
        <v>0</v>
      </c>
      <c r="R12" s="126">
        <v>0</v>
      </c>
    </row>
    <row r="13" spans="5:18" ht="12.75">
      <c r="E13" s="78" t="s">
        <v>359</v>
      </c>
      <c r="I13" s="125">
        <v>0.011673999999999999</v>
      </c>
      <c r="J13" s="125">
        <v>0.011221666666666666</v>
      </c>
      <c r="K13" s="125">
        <v>0.012931</v>
      </c>
      <c r="L13" s="125">
        <v>0.017481333333333335</v>
      </c>
      <c r="M13" s="126">
        <v>0.013326999999999999</v>
      </c>
      <c r="N13" s="90">
        <v>0.03764766666666666</v>
      </c>
      <c r="O13" s="90">
        <v>0.05205933333333334</v>
      </c>
      <c r="P13" s="90">
        <v>0</v>
      </c>
      <c r="Q13" s="90">
        <v>0</v>
      </c>
      <c r="R13" s="126">
        <v>0</v>
      </c>
    </row>
    <row r="14" spans="4:18" ht="12.75">
      <c r="D14" s="41"/>
      <c r="E14" s="78" t="s">
        <v>360</v>
      </c>
      <c r="F14" s="41"/>
      <c r="G14" s="41"/>
      <c r="I14" s="125">
        <v>0.011675333333333334</v>
      </c>
      <c r="J14" s="125">
        <v>0.012271333333333334</v>
      </c>
      <c r="K14" s="125">
        <v>0.011783999999999998</v>
      </c>
      <c r="L14" s="125">
        <v>0.015225999999999998</v>
      </c>
      <c r="M14" s="126">
        <v>0.012739166666666666</v>
      </c>
      <c r="N14" s="90">
        <v>0.034876333333333336</v>
      </c>
      <c r="O14" s="90">
        <v>0.048953666666666666</v>
      </c>
      <c r="P14" s="90">
        <v>0</v>
      </c>
      <c r="Q14" s="90">
        <v>0</v>
      </c>
      <c r="R14" s="126">
        <v>0</v>
      </c>
    </row>
    <row r="15" spans="5:18" ht="12.75">
      <c r="E15" s="78" t="s">
        <v>361</v>
      </c>
      <c r="F15" s="41"/>
      <c r="G15" s="41"/>
      <c r="I15" s="125">
        <v>0.011288999999999999</v>
      </c>
      <c r="J15" s="125">
        <v>0.012084666666666665</v>
      </c>
      <c r="K15" s="125">
        <v>0.012504333333333333</v>
      </c>
      <c r="L15" s="125">
        <v>0.016905</v>
      </c>
      <c r="M15" s="126">
        <v>0.01319575</v>
      </c>
      <c r="N15" s="90">
        <v>0.036405</v>
      </c>
      <c r="O15" s="90">
        <v>0.050341666666666667</v>
      </c>
      <c r="P15" s="90">
        <v>0</v>
      </c>
      <c r="Q15" s="90">
        <v>0</v>
      </c>
      <c r="R15" s="126">
        <v>0</v>
      </c>
    </row>
    <row r="16" spans="5:18" ht="12.75">
      <c r="E16" s="78"/>
      <c r="F16" s="41"/>
      <c r="G16" s="41"/>
      <c r="I16" s="125"/>
      <c r="J16" s="125"/>
      <c r="K16" s="125"/>
      <c r="L16" s="125"/>
      <c r="M16" s="126"/>
      <c r="N16" s="90"/>
      <c r="O16" s="90"/>
      <c r="P16" s="90"/>
      <c r="Q16" s="90"/>
      <c r="R16" s="126"/>
    </row>
    <row r="17" spans="5:18" ht="12.75">
      <c r="E17" s="78"/>
      <c r="F17" s="41"/>
      <c r="G17" s="41"/>
      <c r="I17" s="125"/>
      <c r="J17" s="125"/>
      <c r="K17" s="125"/>
      <c r="L17" s="125"/>
      <c r="M17" s="126"/>
      <c r="N17" s="90"/>
      <c r="O17" s="90"/>
      <c r="P17" s="90"/>
      <c r="Q17" s="90"/>
      <c r="R17" s="126"/>
    </row>
    <row r="18" spans="5:18" ht="12.75">
      <c r="E18" s="78"/>
      <c r="F18" s="41"/>
      <c r="G18" s="41"/>
      <c r="I18" s="125"/>
      <c r="J18" s="125"/>
      <c r="K18" s="125"/>
      <c r="L18" s="125"/>
      <c r="M18" s="126"/>
      <c r="N18" s="90"/>
      <c r="O18" s="90"/>
      <c r="P18" s="90"/>
      <c r="Q18" s="90"/>
      <c r="R18" s="126"/>
    </row>
    <row r="19" spans="5:18" ht="12.75">
      <c r="E19" s="76" t="s">
        <v>363</v>
      </c>
      <c r="F19" s="41"/>
      <c r="G19" s="41"/>
      <c r="I19" s="125"/>
      <c r="J19" s="125"/>
      <c r="K19" s="125"/>
      <c r="L19" s="125"/>
      <c r="M19" s="126"/>
      <c r="N19" s="90"/>
      <c r="O19" s="90"/>
      <c r="P19" s="90"/>
      <c r="Q19" s="90"/>
      <c r="R19" s="126"/>
    </row>
    <row r="20" spans="5:18" ht="12.75">
      <c r="E20" s="78" t="s">
        <v>364</v>
      </c>
      <c r="F20" s="41"/>
      <c r="G20" s="41"/>
      <c r="I20" s="125">
        <v>0.04</v>
      </c>
      <c r="J20" s="125">
        <v>0.04</v>
      </c>
      <c r="K20" s="125">
        <v>0.04406376333333333</v>
      </c>
      <c r="L20" s="125">
        <v>0.049285999999999996</v>
      </c>
      <c r="M20" s="126">
        <v>0.04333744083333334</v>
      </c>
      <c r="N20" s="90">
        <v>0</v>
      </c>
      <c r="O20" s="90">
        <v>0</v>
      </c>
      <c r="P20" s="90">
        <v>0</v>
      </c>
      <c r="Q20" s="90">
        <v>0</v>
      </c>
      <c r="R20" s="126">
        <v>0</v>
      </c>
    </row>
    <row r="21" spans="5:18" ht="12.75">
      <c r="E21" s="78" t="s">
        <v>365</v>
      </c>
      <c r="F21" s="41"/>
      <c r="G21" s="41"/>
      <c r="I21" s="125">
        <v>0.011783999999999998</v>
      </c>
      <c r="J21" s="125">
        <v>0.015225999999999998</v>
      </c>
      <c r="K21" s="125">
        <v>0.019710103333333336</v>
      </c>
      <c r="L21" s="125">
        <v>0.024743666666666667</v>
      </c>
      <c r="M21" s="126">
        <v>0.0178659425</v>
      </c>
      <c r="N21" s="90">
        <v>0.06960333333333334</v>
      </c>
      <c r="O21" s="90">
        <v>0.0825</v>
      </c>
      <c r="P21" s="90">
        <v>0</v>
      </c>
      <c r="Q21" s="90">
        <v>0</v>
      </c>
      <c r="R21" s="126">
        <v>0</v>
      </c>
    </row>
    <row r="22" spans="4:18" ht="12.75">
      <c r="D22" s="41"/>
      <c r="E22" s="78" t="s">
        <v>366</v>
      </c>
      <c r="F22" s="41"/>
      <c r="G22" s="41"/>
      <c r="I22" s="125">
        <v>0.011221666666666666</v>
      </c>
      <c r="J22" s="125">
        <v>0.012931</v>
      </c>
      <c r="K22" s="125">
        <v>0.01748142</v>
      </c>
      <c r="L22" s="125">
        <v>0.022909333333333334</v>
      </c>
      <c r="M22" s="126">
        <v>0.016135855</v>
      </c>
      <c r="N22" s="90">
        <v>0.04520633333333333</v>
      </c>
      <c r="O22" s="90">
        <v>0.05491766666666667</v>
      </c>
      <c r="P22" s="90">
        <v>0</v>
      </c>
      <c r="Q22" s="90">
        <v>0</v>
      </c>
      <c r="R22" s="126">
        <v>0</v>
      </c>
    </row>
    <row r="23" spans="4:18" ht="12.75">
      <c r="D23" s="41"/>
      <c r="E23" s="78"/>
      <c r="F23" s="41"/>
      <c r="G23" s="41"/>
      <c r="I23" s="90"/>
      <c r="J23" s="90"/>
      <c r="K23" s="90"/>
      <c r="L23" s="90"/>
      <c r="M23" s="90"/>
      <c r="N23" s="90"/>
      <c r="O23" s="90"/>
      <c r="P23" s="90"/>
      <c r="Q23" s="90"/>
      <c r="R23" s="90"/>
    </row>
    <row r="24" spans="3:5" s="37" customFormat="1" ht="12.75">
      <c r="C24" s="48"/>
      <c r="D24" s="48"/>
      <c r="E24" s="48"/>
    </row>
  </sheetData>
  <mergeCells count="1">
    <mergeCell ref="I5:M5"/>
  </mergeCells>
  <printOptions horizontalCentered="1"/>
  <pageMargins left="0.75" right="0.7874015748031497" top="0.63" bottom="0.2755905511811024" header="0.2362204724409449" footer="0.1968503937007874"/>
  <pageSetup fitToHeight="0" fitToWidth="0" orientation="landscape" scale="59" r:id="rId1"/>
</worksheet>
</file>

<file path=xl/worksheets/sheet23.xml><?xml version="1.0" encoding="utf-8"?>
<worksheet xmlns="http://schemas.openxmlformats.org/spreadsheetml/2006/main" xmlns:r="http://schemas.openxmlformats.org/officeDocument/2006/relationships">
  <dimension ref="A1:R69"/>
  <sheetViews>
    <sheetView zoomScale="75" zoomScaleNormal="75" zoomScaleSheetLayoutView="75" workbookViewId="0" topLeftCell="A35">
      <selection activeCell="N59" sqref="N59"/>
    </sheetView>
  </sheetViews>
  <sheetFormatPr defaultColWidth="11.421875" defaultRowHeight="12.75"/>
  <cols>
    <col min="1" max="5" width="0.42578125" style="39" customWidth="1"/>
    <col min="6" max="6" width="1.1484375" style="39" customWidth="1"/>
    <col min="7" max="7" width="2.00390625" style="39" customWidth="1"/>
    <col min="8" max="8" width="24.8515625" style="39" customWidth="1"/>
    <col min="9" max="9" width="6.57421875" style="39" customWidth="1"/>
    <col min="10" max="10" width="6.140625" style="39" customWidth="1"/>
    <col min="11" max="11" width="6.421875" style="39" customWidth="1"/>
    <col min="12" max="12" width="6.8515625" style="39" customWidth="1"/>
    <col min="13" max="13" width="8.8515625" style="39" customWidth="1"/>
    <col min="14" max="14" width="6.7109375" style="39" customWidth="1"/>
    <col min="15" max="15" width="7.140625" style="39" customWidth="1"/>
    <col min="16" max="16" width="7.57421875" style="39" customWidth="1"/>
    <col min="17" max="17" width="8.00390625" style="39" customWidth="1"/>
    <col min="18" max="18" width="8.8515625" style="39" customWidth="1"/>
    <col min="19" max="16384" width="3.00390625" style="39" customWidth="1"/>
  </cols>
  <sheetData>
    <row r="1" spans="1:18" s="37" customFormat="1" ht="12.75">
      <c r="A1" s="118" t="s">
        <v>484</v>
      </c>
      <c r="B1" s="118"/>
      <c r="C1" s="118"/>
      <c r="D1" s="118"/>
      <c r="E1" s="118"/>
      <c r="F1" s="118"/>
      <c r="G1" s="118"/>
      <c r="H1" s="118"/>
      <c r="I1" s="118"/>
      <c r="J1" s="118"/>
      <c r="K1" s="118"/>
      <c r="L1" s="118"/>
      <c r="M1" s="118"/>
      <c r="N1" s="118"/>
      <c r="O1" s="118"/>
      <c r="P1" s="118"/>
      <c r="Q1" s="118"/>
      <c r="R1" s="118"/>
    </row>
    <row r="2" spans="1:18" s="37" customFormat="1" ht="13.5" customHeight="1">
      <c r="A2" s="118"/>
      <c r="B2" s="118"/>
      <c r="C2" s="118"/>
      <c r="D2" s="118"/>
      <c r="E2" s="118"/>
      <c r="F2" s="118"/>
      <c r="G2" s="118"/>
      <c r="H2" s="118"/>
      <c r="I2" s="118"/>
      <c r="J2" s="118"/>
      <c r="K2" s="118"/>
      <c r="L2" s="118"/>
      <c r="M2" s="118"/>
      <c r="N2" s="118"/>
      <c r="O2" s="118"/>
      <c r="P2" s="118"/>
      <c r="Q2" s="118"/>
      <c r="R2" s="118"/>
    </row>
    <row r="3" spans="1:18" ht="13.5" thickBot="1">
      <c r="A3" s="89"/>
      <c r="B3" s="89"/>
      <c r="C3" s="89"/>
      <c r="D3" s="89"/>
      <c r="E3" s="89"/>
      <c r="F3" s="89"/>
      <c r="G3" s="89"/>
      <c r="H3" s="89"/>
      <c r="I3" s="89"/>
      <c r="J3" s="89"/>
      <c r="K3" s="89"/>
      <c r="L3" s="89"/>
      <c r="M3" s="89"/>
      <c r="N3" s="89"/>
      <c r="O3" s="89"/>
      <c r="P3" s="89"/>
      <c r="Q3" s="89"/>
      <c r="R3" s="89"/>
    </row>
    <row r="4" spans="1:18" ht="12.75">
      <c r="A4" s="40"/>
      <c r="B4" s="40"/>
      <c r="C4" s="40"/>
      <c r="D4" s="40"/>
      <c r="E4" s="40"/>
      <c r="F4" s="40"/>
      <c r="G4" s="40"/>
      <c r="H4" s="40"/>
      <c r="I4" s="408" t="s">
        <v>409</v>
      </c>
      <c r="J4" s="408"/>
      <c r="K4" s="408"/>
      <c r="L4" s="408"/>
      <c r="M4" s="410"/>
      <c r="N4" s="119" t="s">
        <v>476</v>
      </c>
      <c r="O4" s="119"/>
      <c r="P4" s="119"/>
      <c r="Q4" s="119"/>
      <c r="R4" s="121"/>
    </row>
    <row r="5" spans="1:18" ht="12.75">
      <c r="A5" s="41"/>
      <c r="B5" s="41"/>
      <c r="C5" s="41" t="s">
        <v>192</v>
      </c>
      <c r="D5" s="41"/>
      <c r="E5" s="41"/>
      <c r="F5" s="41"/>
      <c r="G5" s="41"/>
      <c r="H5" s="41"/>
      <c r="I5" s="42" t="s">
        <v>349</v>
      </c>
      <c r="J5" s="42" t="s">
        <v>350</v>
      </c>
      <c r="K5" s="42" t="s">
        <v>351</v>
      </c>
      <c r="L5" s="42" t="s">
        <v>352</v>
      </c>
      <c r="M5" s="91" t="s">
        <v>410</v>
      </c>
      <c r="N5" s="42" t="s">
        <v>349</v>
      </c>
      <c r="O5" s="42" t="s">
        <v>350</v>
      </c>
      <c r="P5" s="42" t="s">
        <v>351</v>
      </c>
      <c r="Q5" s="42" t="s">
        <v>352</v>
      </c>
      <c r="R5" s="91" t="s">
        <v>478</v>
      </c>
    </row>
    <row r="6" spans="1:18" ht="13.5" thickBot="1">
      <c r="A6" s="43"/>
      <c r="B6" s="43"/>
      <c r="C6" s="43"/>
      <c r="D6" s="43"/>
      <c r="E6" s="43"/>
      <c r="F6" s="43"/>
      <c r="G6" s="43"/>
      <c r="H6" s="44"/>
      <c r="I6" s="44"/>
      <c r="J6" s="44"/>
      <c r="K6" s="44"/>
      <c r="L6" s="44"/>
      <c r="M6" s="92"/>
      <c r="N6" s="44"/>
      <c r="O6" s="44"/>
      <c r="P6" s="44"/>
      <c r="Q6" s="44"/>
      <c r="R6" s="92"/>
    </row>
    <row r="7" spans="9:18" ht="12.75">
      <c r="I7" s="41"/>
      <c r="J7" s="41"/>
      <c r="K7" s="41"/>
      <c r="L7" s="41"/>
      <c r="M7" s="93"/>
      <c r="R7" s="93"/>
    </row>
    <row r="8" spans="6:18" ht="12.75">
      <c r="F8" s="39" t="s">
        <v>322</v>
      </c>
      <c r="I8" s="94"/>
      <c r="J8" s="94"/>
      <c r="K8" s="94"/>
      <c r="L8" s="94"/>
      <c r="M8" s="95"/>
      <c r="N8" s="45"/>
      <c r="O8" s="45"/>
      <c r="P8" s="45"/>
      <c r="Q8" s="45"/>
      <c r="R8" s="95"/>
    </row>
    <row r="9" spans="6:18" ht="12.75">
      <c r="F9" s="39" t="s">
        <v>323</v>
      </c>
      <c r="I9" s="94"/>
      <c r="J9" s="94"/>
      <c r="K9" s="94"/>
      <c r="L9" s="94"/>
      <c r="M9" s="95"/>
      <c r="N9" s="45"/>
      <c r="O9" s="45"/>
      <c r="P9" s="45"/>
      <c r="Q9" s="45"/>
      <c r="R9" s="95"/>
    </row>
    <row r="10" spans="4:18" ht="12.75">
      <c r="D10" s="41"/>
      <c r="E10" s="41"/>
      <c r="F10" s="41" t="s">
        <v>324</v>
      </c>
      <c r="G10" s="41"/>
      <c r="I10" s="94"/>
      <c r="J10" s="94"/>
      <c r="K10" s="94"/>
      <c r="L10" s="94"/>
      <c r="M10" s="95"/>
      <c r="N10" s="45"/>
      <c r="O10" s="45"/>
      <c r="P10" s="45"/>
      <c r="Q10" s="45"/>
      <c r="R10" s="95"/>
    </row>
    <row r="11" spans="6:18" ht="12.75">
      <c r="F11" s="41" t="s">
        <v>377</v>
      </c>
      <c r="G11" s="41"/>
      <c r="I11" s="94">
        <v>10.322453363730006</v>
      </c>
      <c r="J11" s="94">
        <v>7.041688654353578</v>
      </c>
      <c r="K11" s="94">
        <v>8.783202099737508</v>
      </c>
      <c r="L11" s="94">
        <v>10.497824443854341</v>
      </c>
      <c r="M11" s="95">
        <v>9.161163040955415</v>
      </c>
      <c r="N11" s="45">
        <v>-100</v>
      </c>
      <c r="O11" s="45">
        <v>-100</v>
      </c>
      <c r="P11" s="45">
        <v>-100</v>
      </c>
      <c r="Q11" s="45">
        <v>-100</v>
      </c>
      <c r="R11" s="95">
        <v>-100</v>
      </c>
    </row>
    <row r="12" spans="6:18" ht="12.75">
      <c r="F12" s="41"/>
      <c r="G12" s="41"/>
      <c r="I12" s="94"/>
      <c r="J12" s="94"/>
      <c r="K12" s="94"/>
      <c r="L12" s="94"/>
      <c r="M12" s="95"/>
      <c r="N12" s="45"/>
      <c r="O12" s="45"/>
      <c r="P12" s="45"/>
      <c r="Q12" s="45"/>
      <c r="R12" s="95"/>
    </row>
    <row r="13" spans="6:18" ht="12.75">
      <c r="F13" s="41" t="s">
        <v>325</v>
      </c>
      <c r="G13" s="41"/>
      <c r="I13" s="94"/>
      <c r="J13" s="94"/>
      <c r="K13" s="94"/>
      <c r="L13" s="94"/>
      <c r="M13" s="95"/>
      <c r="N13" s="45"/>
      <c r="O13" s="45"/>
      <c r="P13" s="45"/>
      <c r="Q13" s="45"/>
      <c r="R13" s="95"/>
    </row>
    <row r="14" spans="6:18" ht="12.75">
      <c r="F14" s="41"/>
      <c r="G14" s="41"/>
      <c r="H14" s="39" t="s">
        <v>326</v>
      </c>
      <c r="I14" s="94"/>
      <c r="J14" s="94"/>
      <c r="K14" s="94"/>
      <c r="L14" s="94"/>
      <c r="M14" s="95"/>
      <c r="N14" s="45"/>
      <c r="O14" s="45"/>
      <c r="P14" s="45"/>
      <c r="Q14" s="45"/>
      <c r="R14" s="95"/>
    </row>
    <row r="15" spans="6:18" ht="12.75">
      <c r="F15" s="41"/>
      <c r="G15" s="41" t="s">
        <v>327</v>
      </c>
      <c r="I15" s="94"/>
      <c r="J15" s="94"/>
      <c r="K15" s="94"/>
      <c r="L15" s="94"/>
      <c r="M15" s="95"/>
      <c r="N15" s="45"/>
      <c r="O15" s="45"/>
      <c r="P15" s="45"/>
      <c r="Q15" s="45"/>
      <c r="R15" s="95"/>
    </row>
    <row r="16" spans="6:18" ht="12.75">
      <c r="F16" s="41"/>
      <c r="G16" s="41" t="s">
        <v>328</v>
      </c>
      <c r="I16" s="94"/>
      <c r="J16" s="94"/>
      <c r="K16" s="94"/>
      <c r="L16" s="94"/>
      <c r="M16" s="95"/>
      <c r="N16" s="45"/>
      <c r="O16" s="45"/>
      <c r="P16" s="45"/>
      <c r="Q16" s="45"/>
      <c r="R16" s="95"/>
    </row>
    <row r="17" spans="4:18" ht="12.75">
      <c r="D17" s="41"/>
      <c r="E17" s="41"/>
      <c r="F17" s="41"/>
      <c r="G17" s="41" t="s">
        <v>329</v>
      </c>
      <c r="I17" s="94"/>
      <c r="J17" s="94"/>
      <c r="K17" s="94"/>
      <c r="L17" s="94"/>
      <c r="M17" s="93"/>
      <c r="R17" s="93"/>
    </row>
    <row r="18" spans="4:18" ht="12.75">
      <c r="D18" s="41"/>
      <c r="E18" s="41"/>
      <c r="F18" s="41"/>
      <c r="G18" s="41"/>
      <c r="I18" s="94"/>
      <c r="J18" s="94"/>
      <c r="K18" s="94"/>
      <c r="L18" s="94"/>
      <c r="M18" s="95"/>
      <c r="N18" s="45"/>
      <c r="O18" s="45"/>
      <c r="P18" s="45"/>
      <c r="Q18" s="45"/>
      <c r="R18" s="95"/>
    </row>
    <row r="19" spans="5:18" ht="12.75">
      <c r="E19" s="41"/>
      <c r="F19" s="41" t="s">
        <v>330</v>
      </c>
      <c r="G19" s="41"/>
      <c r="I19" s="94"/>
      <c r="J19" s="94"/>
      <c r="K19" s="94"/>
      <c r="L19" s="94"/>
      <c r="M19" s="95"/>
      <c r="N19" s="45"/>
      <c r="O19" s="45"/>
      <c r="P19" s="45"/>
      <c r="Q19" s="45"/>
      <c r="R19" s="95"/>
    </row>
    <row r="20" spans="5:18" ht="12.75">
      <c r="E20" s="41"/>
      <c r="F20" s="41"/>
      <c r="G20" s="41" t="s">
        <v>332</v>
      </c>
      <c r="I20" s="96"/>
      <c r="J20" s="96"/>
      <c r="K20" s="96"/>
      <c r="L20" s="96"/>
      <c r="M20" s="97"/>
      <c r="N20" s="46"/>
      <c r="O20" s="46"/>
      <c r="P20" s="46"/>
      <c r="Q20" s="46"/>
      <c r="R20" s="97"/>
    </row>
    <row r="21" spans="7:18" ht="12.75">
      <c r="G21" s="39" t="s">
        <v>331</v>
      </c>
      <c r="H21" s="41"/>
      <c r="I21" s="96"/>
      <c r="J21" s="96"/>
      <c r="K21" s="96"/>
      <c r="L21" s="96"/>
      <c r="M21" s="97"/>
      <c r="N21" s="46"/>
      <c r="O21" s="46"/>
      <c r="P21" s="46"/>
      <c r="Q21" s="46"/>
      <c r="R21" s="97"/>
    </row>
    <row r="22" spans="5:18" ht="12.75">
      <c r="E22" s="41"/>
      <c r="F22" s="41"/>
      <c r="G22" s="41" t="s">
        <v>333</v>
      </c>
      <c r="I22" s="94"/>
      <c r="J22" s="94"/>
      <c r="K22" s="94"/>
      <c r="L22" s="94"/>
      <c r="M22" s="95"/>
      <c r="N22" s="45"/>
      <c r="O22" s="45"/>
      <c r="P22" s="45"/>
      <c r="Q22" s="45"/>
      <c r="R22" s="95"/>
    </row>
    <row r="23" spans="5:18" ht="12.75">
      <c r="E23" s="41"/>
      <c r="F23" s="41"/>
      <c r="G23" s="41"/>
      <c r="I23" s="94"/>
      <c r="J23" s="94"/>
      <c r="K23" s="94"/>
      <c r="L23" s="94"/>
      <c r="M23" s="95"/>
      <c r="N23" s="45"/>
      <c r="O23" s="45"/>
      <c r="P23" s="45"/>
      <c r="Q23" s="45"/>
      <c r="R23" s="95"/>
    </row>
    <row r="24" spans="6:18" ht="12.75">
      <c r="F24" s="41" t="s">
        <v>334</v>
      </c>
      <c r="G24" s="41"/>
      <c r="I24" s="96"/>
      <c r="J24" s="96"/>
      <c r="K24" s="96"/>
      <c r="L24" s="96"/>
      <c r="M24" s="97"/>
      <c r="N24" s="46"/>
      <c r="O24" s="46"/>
      <c r="P24" s="46"/>
      <c r="Q24" s="46"/>
      <c r="R24" s="97"/>
    </row>
    <row r="25" spans="6:18" ht="12.75">
      <c r="F25" s="41"/>
      <c r="G25" s="41" t="s">
        <v>332</v>
      </c>
      <c r="I25" s="96"/>
      <c r="J25" s="96"/>
      <c r="K25" s="96"/>
      <c r="L25" s="96"/>
      <c r="M25" s="97"/>
      <c r="N25" s="46"/>
      <c r="O25" s="46"/>
      <c r="P25" s="46"/>
      <c r="Q25" s="46"/>
      <c r="R25" s="97"/>
    </row>
    <row r="26" spans="5:18" ht="12.75">
      <c r="E26" s="41"/>
      <c r="G26" s="39" t="s">
        <v>331</v>
      </c>
      <c r="H26" s="41"/>
      <c r="I26" s="94"/>
      <c r="J26" s="94"/>
      <c r="K26" s="94"/>
      <c r="L26" s="94"/>
      <c r="M26" s="95"/>
      <c r="N26" s="45"/>
      <c r="O26" s="45"/>
      <c r="P26" s="45"/>
      <c r="Q26" s="45"/>
      <c r="R26" s="95"/>
    </row>
    <row r="27" spans="4:18" ht="12.75">
      <c r="D27" s="41"/>
      <c r="E27" s="41"/>
      <c r="F27" s="41"/>
      <c r="G27" s="41" t="s">
        <v>333</v>
      </c>
      <c r="I27" s="94"/>
      <c r="J27" s="94"/>
      <c r="K27" s="94"/>
      <c r="L27" s="94"/>
      <c r="M27" s="93"/>
      <c r="R27" s="93"/>
    </row>
    <row r="28" spans="4:18" ht="12.75">
      <c r="D28" s="41"/>
      <c r="E28" s="41"/>
      <c r="F28" s="41"/>
      <c r="G28" s="41"/>
      <c r="I28" s="94"/>
      <c r="J28" s="94"/>
      <c r="K28" s="94"/>
      <c r="L28" s="94"/>
      <c r="M28" s="95"/>
      <c r="N28" s="45"/>
      <c r="O28" s="45"/>
      <c r="P28" s="45"/>
      <c r="Q28" s="45"/>
      <c r="R28" s="95"/>
    </row>
    <row r="29" spans="5:18" ht="12.75">
      <c r="E29" s="41"/>
      <c r="F29" s="41" t="s">
        <v>335</v>
      </c>
      <c r="G29" s="41"/>
      <c r="I29" s="94"/>
      <c r="J29" s="94"/>
      <c r="K29" s="94"/>
      <c r="L29" s="94"/>
      <c r="M29" s="95"/>
      <c r="N29" s="45"/>
      <c r="O29" s="45"/>
      <c r="P29" s="45"/>
      <c r="Q29" s="45"/>
      <c r="R29" s="95"/>
    </row>
    <row r="30" spans="6:18" ht="12.75">
      <c r="F30" s="41"/>
      <c r="G30" s="41" t="s">
        <v>332</v>
      </c>
      <c r="I30" s="96"/>
      <c r="J30" s="96"/>
      <c r="K30" s="96"/>
      <c r="L30" s="96"/>
      <c r="M30" s="97"/>
      <c r="N30" s="46"/>
      <c r="O30" s="46"/>
      <c r="P30" s="46"/>
      <c r="Q30" s="46"/>
      <c r="R30" s="97"/>
    </row>
    <row r="31" spans="7:18" ht="12.75">
      <c r="G31" s="39" t="s">
        <v>331</v>
      </c>
      <c r="H31" s="41"/>
      <c r="I31" s="96"/>
      <c r="J31" s="96"/>
      <c r="K31" s="96"/>
      <c r="L31" s="96"/>
      <c r="M31" s="97"/>
      <c r="N31" s="46"/>
      <c r="O31" s="46"/>
      <c r="P31" s="46"/>
      <c r="Q31" s="46"/>
      <c r="R31" s="97"/>
    </row>
    <row r="32" spans="5:18" ht="12.75">
      <c r="E32" s="41"/>
      <c r="F32" s="41"/>
      <c r="G32" s="41" t="s">
        <v>333</v>
      </c>
      <c r="I32" s="94"/>
      <c r="J32" s="94"/>
      <c r="K32" s="94"/>
      <c r="L32" s="94"/>
      <c r="M32" s="95"/>
      <c r="N32" s="45"/>
      <c r="O32" s="45"/>
      <c r="P32" s="45"/>
      <c r="Q32" s="45"/>
      <c r="R32" s="95"/>
    </row>
    <row r="33" spans="5:18" ht="12.75">
      <c r="E33" s="41"/>
      <c r="F33" s="41"/>
      <c r="G33" s="41"/>
      <c r="I33" s="94"/>
      <c r="J33" s="94"/>
      <c r="K33" s="94"/>
      <c r="L33" s="94"/>
      <c r="M33" s="95"/>
      <c r="N33" s="45"/>
      <c r="O33" s="45"/>
      <c r="P33" s="45"/>
      <c r="Q33" s="45"/>
      <c r="R33" s="95"/>
    </row>
    <row r="34" spans="6:18" ht="12.75">
      <c r="F34" s="41" t="s">
        <v>336</v>
      </c>
      <c r="G34" s="41"/>
      <c r="I34" s="96"/>
      <c r="J34" s="96"/>
      <c r="K34" s="96"/>
      <c r="L34" s="96"/>
      <c r="M34" s="97"/>
      <c r="N34" s="46"/>
      <c r="O34" s="46"/>
      <c r="P34" s="46"/>
      <c r="Q34" s="46"/>
      <c r="R34" s="97"/>
    </row>
    <row r="35" spans="6:18" ht="12.75">
      <c r="F35" s="41"/>
      <c r="G35" s="41" t="s">
        <v>332</v>
      </c>
      <c r="I35" s="96"/>
      <c r="J35" s="96"/>
      <c r="K35" s="96"/>
      <c r="L35" s="96"/>
      <c r="M35" s="97"/>
      <c r="N35" s="46"/>
      <c r="O35" s="46"/>
      <c r="P35" s="46"/>
      <c r="Q35" s="46"/>
      <c r="R35" s="97"/>
    </row>
    <row r="36" spans="7:18" ht="12.75">
      <c r="G36" s="39" t="s">
        <v>331</v>
      </c>
      <c r="H36" s="41"/>
      <c r="I36" s="96"/>
      <c r="J36" s="96"/>
      <c r="K36" s="96"/>
      <c r="L36" s="96"/>
      <c r="M36" s="97"/>
      <c r="N36" s="46"/>
      <c r="O36" s="46"/>
      <c r="P36" s="46"/>
      <c r="Q36" s="46"/>
      <c r="R36" s="97"/>
    </row>
    <row r="37" spans="6:18" ht="12.75">
      <c r="F37" s="41"/>
      <c r="G37" s="41" t="s">
        <v>333</v>
      </c>
      <c r="I37" s="96"/>
      <c r="J37" s="96"/>
      <c r="K37" s="96"/>
      <c r="L37" s="96"/>
      <c r="M37" s="97"/>
      <c r="N37" s="46"/>
      <c r="O37" s="46"/>
      <c r="P37" s="46"/>
      <c r="Q37" s="46"/>
      <c r="R37" s="97"/>
    </row>
    <row r="38" spans="5:18" ht="12.75">
      <c r="E38" s="41"/>
      <c r="F38" s="41"/>
      <c r="G38" s="41"/>
      <c r="I38" s="94"/>
      <c r="J38" s="94"/>
      <c r="K38" s="94"/>
      <c r="L38" s="94"/>
      <c r="M38" s="95"/>
      <c r="N38" s="45"/>
      <c r="O38" s="45"/>
      <c r="P38" s="45"/>
      <c r="Q38" s="45"/>
      <c r="R38" s="95"/>
    </row>
    <row r="39" spans="6:18" ht="12.75">
      <c r="F39" s="41" t="s">
        <v>337</v>
      </c>
      <c r="G39" s="41"/>
      <c r="I39" s="96"/>
      <c r="J39" s="96"/>
      <c r="K39" s="96"/>
      <c r="L39" s="96"/>
      <c r="M39" s="97"/>
      <c r="N39" s="46"/>
      <c r="O39" s="46"/>
      <c r="P39" s="46"/>
      <c r="Q39" s="46"/>
      <c r="R39" s="97"/>
    </row>
    <row r="40" spans="6:18" ht="12.75">
      <c r="F40" s="41"/>
      <c r="G40" s="41" t="s">
        <v>332</v>
      </c>
      <c r="I40" s="96"/>
      <c r="J40" s="96"/>
      <c r="K40" s="96"/>
      <c r="L40" s="96"/>
      <c r="M40" s="97"/>
      <c r="N40" s="46"/>
      <c r="O40" s="46"/>
      <c r="P40" s="46"/>
      <c r="Q40" s="46"/>
      <c r="R40" s="97"/>
    </row>
    <row r="41" spans="5:18" ht="12.75">
      <c r="E41" s="41"/>
      <c r="G41" s="39" t="s">
        <v>331</v>
      </c>
      <c r="H41" s="41"/>
      <c r="I41" s="94"/>
      <c r="J41" s="94"/>
      <c r="K41" s="94"/>
      <c r="L41" s="94"/>
      <c r="M41" s="95"/>
      <c r="N41" s="45"/>
      <c r="O41" s="45"/>
      <c r="P41" s="45"/>
      <c r="Q41" s="45"/>
      <c r="R41" s="95"/>
    </row>
    <row r="42" spans="6:18" ht="12.75">
      <c r="F42" s="41"/>
      <c r="G42" s="41" t="s">
        <v>333</v>
      </c>
      <c r="I42" s="96"/>
      <c r="J42" s="96"/>
      <c r="K42" s="96"/>
      <c r="L42" s="96"/>
      <c r="M42" s="97"/>
      <c r="N42" s="46"/>
      <c r="O42" s="46"/>
      <c r="P42" s="46"/>
      <c r="Q42" s="46"/>
      <c r="R42" s="97"/>
    </row>
    <row r="43" spans="5:18" ht="12.75">
      <c r="E43" s="41"/>
      <c r="F43" s="41"/>
      <c r="G43" s="41"/>
      <c r="I43" s="94"/>
      <c r="J43" s="94"/>
      <c r="K43" s="94"/>
      <c r="L43" s="94"/>
      <c r="M43" s="95"/>
      <c r="N43" s="45"/>
      <c r="O43" s="45"/>
      <c r="P43" s="45"/>
      <c r="Q43" s="45"/>
      <c r="R43" s="95"/>
    </row>
    <row r="44" spans="5:18" ht="12.75">
      <c r="E44" s="41"/>
      <c r="F44" s="41" t="s">
        <v>338</v>
      </c>
      <c r="G44" s="41"/>
      <c r="I44" s="94"/>
      <c r="J44" s="94"/>
      <c r="K44" s="94"/>
      <c r="L44" s="94"/>
      <c r="M44" s="95"/>
      <c r="N44" s="45"/>
      <c r="O44" s="45"/>
      <c r="P44" s="45"/>
      <c r="Q44" s="45"/>
      <c r="R44" s="95"/>
    </row>
    <row r="45" spans="5:18" ht="12.75">
      <c r="E45" s="41"/>
      <c r="F45" s="41"/>
      <c r="G45" s="41" t="s">
        <v>332</v>
      </c>
      <c r="I45" s="94"/>
      <c r="J45" s="94"/>
      <c r="K45" s="94"/>
      <c r="L45" s="94"/>
      <c r="M45" s="95"/>
      <c r="N45" s="45"/>
      <c r="O45" s="45"/>
      <c r="P45" s="45"/>
      <c r="Q45" s="45"/>
      <c r="R45" s="95"/>
    </row>
    <row r="46" spans="3:18" ht="12.75">
      <c r="C46" s="41"/>
      <c r="D46" s="41"/>
      <c r="E46" s="41"/>
      <c r="G46" s="39" t="s">
        <v>331</v>
      </c>
      <c r="H46" s="41"/>
      <c r="I46" s="94"/>
      <c r="J46" s="94"/>
      <c r="K46" s="94"/>
      <c r="L46" s="94"/>
      <c r="M46" s="93"/>
      <c r="R46" s="93"/>
    </row>
    <row r="47" spans="6:18" ht="12.75">
      <c r="F47" s="41"/>
      <c r="G47" s="41" t="s">
        <v>333</v>
      </c>
      <c r="I47" s="41"/>
      <c r="J47" s="41"/>
      <c r="K47" s="41"/>
      <c r="L47" s="41"/>
      <c r="M47" s="93"/>
      <c r="R47" s="93"/>
    </row>
    <row r="48" spans="1:18" s="37" customFormat="1" ht="12.75">
      <c r="A48" s="39"/>
      <c r="B48" s="39"/>
      <c r="C48" s="41"/>
      <c r="D48" s="41"/>
      <c r="E48" s="41"/>
      <c r="F48" s="39"/>
      <c r="G48" s="39"/>
      <c r="H48" s="39"/>
      <c r="I48" s="98"/>
      <c r="J48" s="98"/>
      <c r="K48" s="98"/>
      <c r="L48" s="98"/>
      <c r="M48" s="99"/>
      <c r="N48" s="47"/>
      <c r="O48" s="47"/>
      <c r="P48" s="47"/>
      <c r="Q48" s="47"/>
      <c r="R48" s="99"/>
    </row>
    <row r="49" spans="1:18" s="37" customFormat="1" ht="12.75">
      <c r="A49" s="39"/>
      <c r="B49" s="39"/>
      <c r="C49" s="41"/>
      <c r="D49" s="41"/>
      <c r="E49" s="41"/>
      <c r="F49" s="41" t="s">
        <v>339</v>
      </c>
      <c r="G49" s="41"/>
      <c r="H49" s="39"/>
      <c r="I49" s="41"/>
      <c r="J49" s="41"/>
      <c r="K49" s="41"/>
      <c r="L49" s="41"/>
      <c r="M49" s="93"/>
      <c r="R49" s="122"/>
    </row>
    <row r="50" spans="1:18" s="37" customFormat="1" ht="12.75">
      <c r="A50" s="39"/>
      <c r="B50" s="41"/>
      <c r="C50" s="39"/>
      <c r="D50" s="41"/>
      <c r="E50" s="41"/>
      <c r="F50" s="41"/>
      <c r="G50" s="41" t="s">
        <v>332</v>
      </c>
      <c r="H50" s="39"/>
      <c r="I50" s="98"/>
      <c r="J50" s="98"/>
      <c r="K50" s="98"/>
      <c r="L50" s="98"/>
      <c r="M50" s="99"/>
      <c r="N50" s="47"/>
      <c r="O50" s="47"/>
      <c r="P50" s="47"/>
      <c r="Q50" s="47"/>
      <c r="R50" s="99"/>
    </row>
    <row r="51" spans="1:18" s="37" customFormat="1" ht="12" customHeight="1">
      <c r="A51" s="39"/>
      <c r="B51" s="39"/>
      <c r="C51" s="41"/>
      <c r="D51" s="41"/>
      <c r="E51" s="41"/>
      <c r="F51" s="39"/>
      <c r="G51" s="39" t="s">
        <v>331</v>
      </c>
      <c r="H51" s="41"/>
      <c r="I51" s="41"/>
      <c r="J51" s="41"/>
      <c r="K51" s="41"/>
      <c r="L51" s="41"/>
      <c r="M51" s="93"/>
      <c r="R51" s="122"/>
    </row>
    <row r="52" spans="1:18" s="37" customFormat="1" ht="12.75">
      <c r="A52" s="39"/>
      <c r="B52" s="41"/>
      <c r="C52" s="39"/>
      <c r="D52" s="41"/>
      <c r="E52" s="41"/>
      <c r="F52" s="41"/>
      <c r="G52" s="41" t="s">
        <v>333</v>
      </c>
      <c r="H52" s="39"/>
      <c r="I52" s="41"/>
      <c r="J52" s="41"/>
      <c r="K52" s="41"/>
      <c r="L52" s="41"/>
      <c r="M52" s="93"/>
      <c r="N52" s="39"/>
      <c r="O52" s="39"/>
      <c r="P52" s="39"/>
      <c r="Q52" s="39"/>
      <c r="R52" s="93"/>
    </row>
    <row r="53" spans="1:18" s="37" customFormat="1" ht="12.75">
      <c r="A53" s="39"/>
      <c r="B53" s="41"/>
      <c r="C53" s="39"/>
      <c r="D53" s="41"/>
      <c r="E53" s="41"/>
      <c r="F53" s="41"/>
      <c r="G53" s="41"/>
      <c r="H53" s="39"/>
      <c r="I53" s="41"/>
      <c r="J53" s="41"/>
      <c r="K53" s="41"/>
      <c r="L53" s="41"/>
      <c r="M53" s="93"/>
      <c r="N53" s="39"/>
      <c r="O53" s="39"/>
      <c r="P53" s="39"/>
      <c r="Q53" s="39"/>
      <c r="R53" s="93"/>
    </row>
    <row r="54" spans="1:18" s="37" customFormat="1" ht="12.75">
      <c r="A54" s="39"/>
      <c r="B54" s="41"/>
      <c r="C54" s="39"/>
      <c r="D54" s="41"/>
      <c r="E54" s="41"/>
      <c r="F54" s="41" t="s">
        <v>340</v>
      </c>
      <c r="G54" s="41"/>
      <c r="H54" s="39"/>
      <c r="I54" s="41"/>
      <c r="J54" s="41"/>
      <c r="K54" s="41"/>
      <c r="L54" s="41"/>
      <c r="M54" s="93"/>
      <c r="N54" s="39"/>
      <c r="O54" s="39"/>
      <c r="P54" s="39"/>
      <c r="Q54" s="39"/>
      <c r="R54" s="93"/>
    </row>
    <row r="55" spans="1:18" s="37" customFormat="1" ht="12.75">
      <c r="A55" s="39"/>
      <c r="B55" s="41"/>
      <c r="C55" s="39"/>
      <c r="D55" s="41"/>
      <c r="E55" s="41"/>
      <c r="F55" s="41"/>
      <c r="G55" s="41" t="s">
        <v>332</v>
      </c>
      <c r="H55" s="39"/>
      <c r="I55" s="41"/>
      <c r="J55" s="41"/>
      <c r="K55" s="41"/>
      <c r="L55" s="41"/>
      <c r="M55" s="93"/>
      <c r="N55" s="39"/>
      <c r="O55" s="39"/>
      <c r="P55" s="39"/>
      <c r="Q55" s="39"/>
      <c r="R55" s="93"/>
    </row>
    <row r="56" spans="1:18" s="37" customFormat="1" ht="12.75">
      <c r="A56" s="39"/>
      <c r="B56" s="41"/>
      <c r="C56" s="39"/>
      <c r="D56" s="41"/>
      <c r="E56" s="41"/>
      <c r="F56" s="39"/>
      <c r="G56" s="39" t="s">
        <v>331</v>
      </c>
      <c r="H56" s="41"/>
      <c r="I56" s="41"/>
      <c r="J56" s="41"/>
      <c r="K56" s="41"/>
      <c r="L56" s="41"/>
      <c r="M56" s="93"/>
      <c r="N56" s="39"/>
      <c r="O56" s="39"/>
      <c r="P56" s="39"/>
      <c r="Q56" s="39"/>
      <c r="R56" s="93"/>
    </row>
    <row r="57" spans="1:18" s="37" customFormat="1" ht="12.75">
      <c r="A57" s="39"/>
      <c r="B57" s="41"/>
      <c r="C57" s="39"/>
      <c r="D57" s="41"/>
      <c r="E57" s="41"/>
      <c r="F57" s="41"/>
      <c r="G57" s="41" t="s">
        <v>333</v>
      </c>
      <c r="H57" s="39"/>
      <c r="I57" s="41"/>
      <c r="J57" s="41"/>
      <c r="K57" s="41"/>
      <c r="L57" s="41"/>
      <c r="M57" s="93"/>
      <c r="N57" s="39"/>
      <c r="O57" s="39"/>
      <c r="P57" s="39"/>
      <c r="Q57" s="39"/>
      <c r="R57" s="93"/>
    </row>
    <row r="58" spans="1:18" s="37" customFormat="1" ht="12.75">
      <c r="A58" s="39"/>
      <c r="B58" s="41"/>
      <c r="C58" s="39"/>
      <c r="D58" s="41"/>
      <c r="E58" s="41"/>
      <c r="F58" s="41"/>
      <c r="G58" s="41"/>
      <c r="H58" s="39"/>
      <c r="I58" s="41"/>
      <c r="J58" s="41"/>
      <c r="K58" s="41"/>
      <c r="L58" s="41"/>
      <c r="M58" s="93"/>
      <c r="N58" s="39"/>
      <c r="O58" s="39"/>
      <c r="P58" s="39"/>
      <c r="Q58" s="39"/>
      <c r="R58" s="93"/>
    </row>
    <row r="59" spans="1:18" s="37" customFormat="1" ht="12.75">
      <c r="A59" s="39"/>
      <c r="B59" s="41"/>
      <c r="C59" s="39"/>
      <c r="D59" s="41"/>
      <c r="E59" s="41"/>
      <c r="F59" s="41" t="s">
        <v>341</v>
      </c>
      <c r="G59" s="41"/>
      <c r="H59" s="39"/>
      <c r="I59" s="94">
        <v>4.717213972273029</v>
      </c>
      <c r="J59" s="94">
        <v>5.3055399386771</v>
      </c>
      <c r="K59" s="94">
        <v>6.956226571404201</v>
      </c>
      <c r="L59" s="94">
        <v>7.2645309661699855</v>
      </c>
      <c r="M59" s="95">
        <v>6.060309935980499</v>
      </c>
      <c r="N59" s="45">
        <v>-100</v>
      </c>
      <c r="O59" s="45">
        <v>-100</v>
      </c>
      <c r="P59" s="45">
        <v>-100</v>
      </c>
      <c r="Q59" s="45">
        <v>-100</v>
      </c>
      <c r="R59" s="95">
        <v>-100</v>
      </c>
    </row>
    <row r="60" spans="1:18" s="37" customFormat="1" ht="12.75">
      <c r="A60" s="39"/>
      <c r="B60" s="41"/>
      <c r="C60" s="39"/>
      <c r="D60" s="41"/>
      <c r="E60" s="41"/>
      <c r="F60" s="41" t="s">
        <v>465</v>
      </c>
      <c r="G60" s="41"/>
      <c r="H60" s="94"/>
      <c r="I60" s="131">
        <v>23178.441375639366</v>
      </c>
      <c r="J60" s="131">
        <v>22994.642628943824</v>
      </c>
      <c r="K60" s="131">
        <v>22848.827038469524</v>
      </c>
      <c r="L60" s="131">
        <v>25146.68032828327</v>
      </c>
      <c r="M60" s="132">
        <v>94100.41397443149</v>
      </c>
      <c r="N60" s="131">
        <v>0.043463</v>
      </c>
      <c r="O60" s="131">
        <v>0.054343333333333334</v>
      </c>
      <c r="P60" s="131">
        <v>0</v>
      </c>
      <c r="Q60" s="131">
        <v>0</v>
      </c>
      <c r="R60" s="132">
        <v>0</v>
      </c>
    </row>
    <row r="61" spans="1:18" s="37" customFormat="1" ht="12.75">
      <c r="A61" s="39"/>
      <c r="B61" s="41"/>
      <c r="C61" s="39"/>
      <c r="D61" s="41"/>
      <c r="E61" s="41"/>
      <c r="F61" s="41" t="s">
        <v>466</v>
      </c>
      <c r="G61" s="41"/>
      <c r="H61" s="94"/>
      <c r="I61" s="94" t="e">
        <f>#REF!/serie_supuestos!I60*100</f>
        <v>#REF!</v>
      </c>
      <c r="J61" s="94" t="e">
        <f>#REF!/serie_supuestos!J60*100</f>
        <v>#REF!</v>
      </c>
      <c r="K61" s="94" t="e">
        <f>#REF!/serie_supuestos!K60*100</f>
        <v>#REF!</v>
      </c>
      <c r="L61" s="94" t="e">
        <f>#REF!/serie_supuestos!L60*100</f>
        <v>#REF!</v>
      </c>
      <c r="M61" s="95" t="e">
        <f>#REF!/serie_supuestos!M60*100</f>
        <v>#REF!</v>
      </c>
      <c r="N61" s="94" t="e">
        <f>#REF!/serie_supuestos!N60*100</f>
        <v>#REF!</v>
      </c>
      <c r="O61" s="94" t="e">
        <f>#REF!/serie_supuestos!O60*100</f>
        <v>#REF!</v>
      </c>
      <c r="P61" s="94" t="e">
        <f>#REF!/serie_supuestos!P60*100</f>
        <v>#REF!</v>
      </c>
      <c r="Q61" s="94" t="e">
        <f>#REF!/serie_supuestos!Q60*100</f>
        <v>#REF!</v>
      </c>
      <c r="R61" s="95" t="e">
        <f>#REF!/serie_supuestos!R60*100</f>
        <v>#REF!</v>
      </c>
    </row>
    <row r="62" spans="1:18" s="37" customFormat="1" ht="12.75">
      <c r="A62" s="39"/>
      <c r="B62" s="41"/>
      <c r="C62" s="39"/>
      <c r="D62" s="41"/>
      <c r="E62" s="41"/>
      <c r="F62" s="41"/>
      <c r="G62" s="41"/>
      <c r="H62" s="94" t="s">
        <v>467</v>
      </c>
      <c r="I62" s="94">
        <v>-0.5234975694976918</v>
      </c>
      <c r="J62" s="94">
        <v>0.8570393331255409</v>
      </c>
      <c r="K62" s="94">
        <v>1.1983960400941038</v>
      </c>
      <c r="L62" s="94">
        <v>1.475757447108858</v>
      </c>
      <c r="M62" s="95">
        <v>1.4768266592085373</v>
      </c>
      <c r="N62" s="45" t="e">
        <f>SUM(#REF!,#REF!)/SUM(serie_supuestos!J60:L60,serie_supuestos!N60)*100</f>
        <v>#REF!</v>
      </c>
      <c r="O62" s="45" t="e">
        <f>SUM(#REF!,#REF!)/SUM(serie_supuestos!K60:L60,serie_supuestos!N60:O60)*100</f>
        <v>#REF!</v>
      </c>
      <c r="P62" s="45" t="e">
        <f>SUM(#REF!,#REF!)/SUM(serie_supuestos!L60,serie_supuestos!N60:P60)*100</f>
        <v>#REF!</v>
      </c>
      <c r="Q62" s="45" t="e">
        <f>#REF!/serie_supuestos!R60*100</f>
        <v>#REF!</v>
      </c>
      <c r="R62" s="95" t="e">
        <f>#REF!/serie_supuestos!R60*100</f>
        <v>#REF!</v>
      </c>
    </row>
    <row r="63" spans="1:18" s="37" customFormat="1" ht="12.75">
      <c r="A63" s="39"/>
      <c r="B63" s="41"/>
      <c r="C63" s="39"/>
      <c r="D63" s="41"/>
      <c r="E63" s="41"/>
      <c r="F63" s="41"/>
      <c r="G63" s="41"/>
      <c r="H63" s="39"/>
      <c r="I63" s="94"/>
      <c r="J63" s="94"/>
      <c r="K63" s="94"/>
      <c r="L63" s="94"/>
      <c r="M63" s="95"/>
      <c r="N63" s="39"/>
      <c r="O63" s="39"/>
      <c r="P63" s="39"/>
      <c r="Q63" s="39"/>
      <c r="R63" s="93"/>
    </row>
    <row r="64" spans="1:18" s="37" customFormat="1" ht="12.75">
      <c r="A64" s="39"/>
      <c r="B64" s="41"/>
      <c r="C64" s="39"/>
      <c r="D64" s="41"/>
      <c r="E64" s="41"/>
      <c r="F64" s="41" t="s">
        <v>342</v>
      </c>
      <c r="G64" s="41"/>
      <c r="H64" s="39"/>
      <c r="I64" s="94">
        <v>-12.092161660488884</v>
      </c>
      <c r="J64" s="94">
        <v>-5.628114597893443</v>
      </c>
      <c r="K64" s="94">
        <v>-2.8717757685902257</v>
      </c>
      <c r="L64" s="94">
        <v>2.6092789727229615</v>
      </c>
      <c r="M64" s="95">
        <v>-4.768824607019241</v>
      </c>
      <c r="N64" s="45">
        <v>-100</v>
      </c>
      <c r="O64" s="45">
        <v>-100</v>
      </c>
      <c r="P64" s="45">
        <v>-100</v>
      </c>
      <c r="Q64" s="45">
        <v>-100</v>
      </c>
      <c r="R64" s="95">
        <v>-100</v>
      </c>
    </row>
    <row r="65" spans="1:18" s="37" customFormat="1" ht="12.75">
      <c r="A65" s="39"/>
      <c r="B65" s="41"/>
      <c r="C65" s="39"/>
      <c r="D65" s="41"/>
      <c r="E65" s="41"/>
      <c r="F65" s="41"/>
      <c r="G65" s="41"/>
      <c r="H65" s="39"/>
      <c r="I65" s="41"/>
      <c r="J65" s="41"/>
      <c r="K65" s="41"/>
      <c r="L65" s="41"/>
      <c r="M65" s="93"/>
      <c r="N65" s="39"/>
      <c r="O65" s="39"/>
      <c r="P65" s="39"/>
      <c r="Q65" s="39"/>
      <c r="R65" s="93"/>
    </row>
    <row r="66" spans="1:18" s="37" customFormat="1" ht="12.75">
      <c r="A66" s="39"/>
      <c r="B66" s="41"/>
      <c r="C66" s="39"/>
      <c r="D66" s="41"/>
      <c r="E66" s="41"/>
      <c r="F66" s="41" t="s">
        <v>487</v>
      </c>
      <c r="G66" s="41"/>
      <c r="H66" s="39"/>
      <c r="I66" s="41"/>
      <c r="J66" s="41"/>
      <c r="K66" s="41"/>
      <c r="L66" s="41"/>
      <c r="M66" s="93"/>
      <c r="N66" s="39"/>
      <c r="O66" s="39"/>
      <c r="P66" s="39"/>
      <c r="Q66" s="39"/>
      <c r="R66" s="93"/>
    </row>
    <row r="67" spans="1:18" s="37" customFormat="1" ht="12.75">
      <c r="A67" s="39"/>
      <c r="B67" s="41"/>
      <c r="C67" s="39"/>
      <c r="D67" s="41"/>
      <c r="E67" s="41"/>
      <c r="F67" s="41"/>
      <c r="G67" s="41"/>
      <c r="H67" s="39"/>
      <c r="I67" s="39"/>
      <c r="J67" s="39"/>
      <c r="K67" s="39"/>
      <c r="L67" s="39"/>
      <c r="M67" s="39"/>
      <c r="N67" s="39"/>
      <c r="O67" s="39"/>
      <c r="P67" s="39"/>
      <c r="Q67" s="39"/>
      <c r="R67" s="39"/>
    </row>
    <row r="68" spans="1:18" s="37" customFormat="1" ht="12.75">
      <c r="A68" s="39"/>
      <c r="B68" s="41"/>
      <c r="C68" s="39"/>
      <c r="D68" s="41"/>
      <c r="E68" s="41"/>
      <c r="F68" s="41"/>
      <c r="G68" s="41"/>
      <c r="H68" s="39"/>
      <c r="I68" s="39"/>
      <c r="J68" s="39"/>
      <c r="K68" s="39"/>
      <c r="L68" s="39"/>
      <c r="M68" s="39"/>
      <c r="N68" s="39"/>
      <c r="O68" s="39"/>
      <c r="P68" s="39"/>
      <c r="Q68" s="39"/>
      <c r="R68" s="39"/>
    </row>
    <row r="69" spans="3:5" s="37" customFormat="1" ht="12.75">
      <c r="C69" s="48"/>
      <c r="D69" s="48"/>
      <c r="E69" s="48"/>
    </row>
  </sheetData>
  <mergeCells count="1">
    <mergeCell ref="I4:M4"/>
  </mergeCells>
  <printOptions horizontalCentered="1" verticalCentered="1"/>
  <pageMargins left="0.75" right="0.7874015748031497" top="0.3" bottom="0.29" header="0.24" footer="0.21"/>
  <pageSetup fitToHeight="0" fitToWidth="0" orientation="landscape" scale="70" r:id="rId1"/>
</worksheet>
</file>

<file path=xl/worksheets/sheet24.xml><?xml version="1.0" encoding="utf-8"?>
<worksheet xmlns="http://schemas.openxmlformats.org/spreadsheetml/2006/main" xmlns:r="http://schemas.openxmlformats.org/officeDocument/2006/relationships">
  <dimension ref="A1:R88"/>
  <sheetViews>
    <sheetView zoomScale="75" zoomScaleNormal="75" workbookViewId="0" topLeftCell="A29">
      <selection activeCell="G33" sqref="G33"/>
    </sheetView>
  </sheetViews>
  <sheetFormatPr defaultColWidth="11.421875" defaultRowHeight="12.75"/>
  <cols>
    <col min="1" max="1" width="1.28515625" style="0" customWidth="1"/>
    <col min="2" max="2" width="0.71875" style="0" customWidth="1"/>
    <col min="3" max="3" width="0.9921875" style="0" customWidth="1"/>
    <col min="4" max="4" width="0.85546875" style="0" customWidth="1"/>
    <col min="5" max="5" width="0.71875" style="0" customWidth="1"/>
    <col min="6" max="6" width="36.00390625" style="0" customWidth="1"/>
    <col min="7" max="8" width="8.140625" style="0" customWidth="1"/>
    <col min="9" max="9" width="7.8515625" style="0" customWidth="1"/>
    <col min="10" max="10" width="8.00390625" style="0" customWidth="1"/>
    <col min="11" max="11" width="8.57421875" style="0" customWidth="1"/>
    <col min="12" max="12" width="1.28515625" style="0" customWidth="1"/>
    <col min="13" max="13" width="8.28125" style="0" customWidth="1"/>
    <col min="14" max="14" width="8.8515625" style="0" customWidth="1"/>
    <col min="15" max="15" width="7.28125" style="0" customWidth="1"/>
    <col min="16" max="16" width="8.421875" style="0" customWidth="1"/>
    <col min="17" max="17" width="9.140625" style="0" customWidth="1"/>
  </cols>
  <sheetData>
    <row r="1" spans="1:17" ht="12.75">
      <c r="A1" s="411" t="s">
        <v>486</v>
      </c>
      <c r="B1" s="411"/>
      <c r="C1" s="411"/>
      <c r="D1" s="411"/>
      <c r="E1" s="411"/>
      <c r="F1" s="411"/>
      <c r="G1" s="411"/>
      <c r="H1" s="411"/>
      <c r="I1" s="411"/>
      <c r="J1" s="411"/>
      <c r="K1" s="411"/>
      <c r="L1" s="411"/>
      <c r="M1" s="411"/>
      <c r="N1" s="411"/>
      <c r="O1" s="411"/>
      <c r="P1" s="411"/>
      <c r="Q1" s="411"/>
    </row>
    <row r="2" spans="1:17" ht="12.75">
      <c r="A2" s="411" t="s">
        <v>0</v>
      </c>
      <c r="B2" s="411"/>
      <c r="C2" s="411"/>
      <c r="D2" s="411"/>
      <c r="E2" s="411"/>
      <c r="F2" s="411"/>
      <c r="G2" s="411"/>
      <c r="H2" s="411"/>
      <c r="I2" s="411"/>
      <c r="J2" s="411"/>
      <c r="K2" s="411"/>
      <c r="L2" s="411"/>
      <c r="M2" s="411"/>
      <c r="N2" s="411"/>
      <c r="O2" s="411"/>
      <c r="P2" s="411"/>
      <c r="Q2" s="411"/>
    </row>
    <row r="3" spans="8:14" ht="12.75">
      <c r="H3" t="s">
        <v>464</v>
      </c>
      <c r="N3" t="s">
        <v>485</v>
      </c>
    </row>
    <row r="4" spans="1:17" ht="19.5" customHeight="1" thickBot="1">
      <c r="A4" s="100" t="s">
        <v>1</v>
      </c>
      <c r="B4" s="100"/>
      <c r="C4" s="100"/>
      <c r="D4" s="100"/>
      <c r="E4" s="100"/>
      <c r="F4" s="100"/>
      <c r="G4" s="101" t="s">
        <v>378</v>
      </c>
      <c r="H4" s="101" t="s">
        <v>379</v>
      </c>
      <c r="I4" s="101" t="s">
        <v>380</v>
      </c>
      <c r="J4" s="101" t="s">
        <v>381</v>
      </c>
      <c r="K4" s="101" t="s">
        <v>382</v>
      </c>
      <c r="L4" s="100"/>
      <c r="M4" s="101" t="s">
        <v>378</v>
      </c>
      <c r="N4" s="101" t="s">
        <v>379</v>
      </c>
      <c r="O4" s="101" t="s">
        <v>380</v>
      </c>
      <c r="P4" s="101" t="s">
        <v>381</v>
      </c>
      <c r="Q4" s="101" t="s">
        <v>382</v>
      </c>
    </row>
    <row r="5" ht="13.5" thickTop="1"/>
    <row r="6" spans="1:17" ht="12.75">
      <c r="A6" t="s">
        <v>2</v>
      </c>
      <c r="G6" s="1">
        <v>688.4024079149835</v>
      </c>
      <c r="H6" s="1">
        <v>786.6065766894633</v>
      </c>
      <c r="I6" s="1">
        <v>-247.58620060171882</v>
      </c>
      <c r="J6" s="1">
        <v>162.29839603170382</v>
      </c>
      <c r="K6" s="1">
        <v>1389.7211800344355</v>
      </c>
      <c r="M6" s="1" t="e">
        <f>M8+M17+M29</f>
        <v>#REF!</v>
      </c>
      <c r="N6" s="1" t="e">
        <f>N8+N17+N29</f>
        <v>#REF!</v>
      </c>
      <c r="O6" s="1" t="e">
        <f>O8+O17+O29</f>
        <v>#REF!</v>
      </c>
      <c r="P6" s="1" t="e">
        <f>P8+P17+P29</f>
        <v>#REF!</v>
      </c>
      <c r="Q6" s="1" t="e">
        <f>Q8+Q17+Q29</f>
        <v>#REF!</v>
      </c>
    </row>
    <row r="7" spans="7:17" ht="12.75">
      <c r="G7" s="1"/>
      <c r="H7" s="1"/>
      <c r="I7" s="1"/>
      <c r="J7" s="1"/>
      <c r="K7" s="1"/>
      <c r="M7" s="1"/>
      <c r="N7" s="1"/>
      <c r="O7" s="1"/>
      <c r="P7" s="1"/>
      <c r="Q7" s="1"/>
    </row>
    <row r="8" spans="2:17" ht="12.75">
      <c r="B8" t="s">
        <v>3</v>
      </c>
      <c r="G8" s="1">
        <v>2418.093508037159</v>
      </c>
      <c r="H8" s="1">
        <v>2442.4981993718065</v>
      </c>
      <c r="I8" s="1">
        <v>1525.731788643873</v>
      </c>
      <c r="J8" s="1">
        <v>2052.581572085819</v>
      </c>
      <c r="K8" s="1">
        <v>8438.905068138662</v>
      </c>
      <c r="M8" s="1" t="e">
        <f>M9+M13</f>
        <v>#REF!</v>
      </c>
      <c r="N8" s="1" t="e">
        <f>N9+N13</f>
        <v>#REF!</v>
      </c>
      <c r="O8" s="1" t="e">
        <f>O9+O13</f>
        <v>#REF!</v>
      </c>
      <c r="P8" s="1" t="e">
        <f>P9+P13</f>
        <v>#REF!</v>
      </c>
      <c r="Q8" s="1" t="e">
        <f>Q9+Q13</f>
        <v>#REF!</v>
      </c>
    </row>
    <row r="9" spans="3:17" ht="12.75">
      <c r="C9" t="s">
        <v>4</v>
      </c>
      <c r="G9" s="1">
        <v>2494.6550386179006</v>
      </c>
      <c r="H9" s="1">
        <v>2606.292188827054</v>
      </c>
      <c r="I9" s="1">
        <v>1811.0412393733977</v>
      </c>
      <c r="J9" s="1">
        <v>2107.222061787352</v>
      </c>
      <c r="K9" s="1">
        <v>9019.210528605709</v>
      </c>
      <c r="M9" s="1" t="e">
        <f>M10+M11</f>
        <v>#REF!</v>
      </c>
      <c r="N9" s="1" t="e">
        <f>N10+N11</f>
        <v>#REF!</v>
      </c>
      <c r="O9" s="1" t="e">
        <f>O10+O11</f>
        <v>#REF!</v>
      </c>
      <c r="P9" s="1" t="e">
        <f>P10+P11</f>
        <v>#REF!</v>
      </c>
      <c r="Q9" s="1" t="e">
        <f>Q10+Q11</f>
        <v>#REF!</v>
      </c>
    </row>
    <row r="10" spans="4:17" ht="12.75">
      <c r="D10" t="s">
        <v>180</v>
      </c>
      <c r="G10" s="1">
        <v>7484.032209729198</v>
      </c>
      <c r="H10" s="1">
        <v>7927.074558515</v>
      </c>
      <c r="I10" s="1">
        <v>7932.82524564</v>
      </c>
      <c r="J10" s="1">
        <v>8680.96328641</v>
      </c>
      <c r="K10" s="1">
        <v>32024.8953002942</v>
      </c>
      <c r="M10" s="1" t="e">
        <f>+#REF!</f>
        <v>#REF!</v>
      </c>
      <c r="N10" s="1" t="e">
        <f>+#REF!</f>
        <v>#REF!</v>
      </c>
      <c r="O10" s="1" t="e">
        <f>+#REF!</f>
        <v>#REF!</v>
      </c>
      <c r="P10" s="1" t="e">
        <f>+#REF!</f>
        <v>#REF!</v>
      </c>
      <c r="Q10" s="1" t="e">
        <f>SUM(M10:P10)</f>
        <v>#REF!</v>
      </c>
    </row>
    <row r="11" spans="4:17" ht="12.75">
      <c r="D11" t="s">
        <v>383</v>
      </c>
      <c r="F11" t="s">
        <v>384</v>
      </c>
      <c r="G11" s="1">
        <v>-4989.377171111298</v>
      </c>
      <c r="H11" s="1">
        <v>-5320.782369687946</v>
      </c>
      <c r="I11" s="1">
        <v>-6121.784006266602</v>
      </c>
      <c r="J11" s="1">
        <v>-6573.741224622649</v>
      </c>
      <c r="K11" s="1">
        <v>-23005.68477168849</v>
      </c>
      <c r="M11" s="1" t="e">
        <f>+#REF!</f>
        <v>#REF!</v>
      </c>
      <c r="N11" s="1" t="e">
        <f>+#REF!</f>
        <v>#REF!</v>
      </c>
      <c r="O11" s="1" t="e">
        <f>+#REF!</f>
        <v>#REF!</v>
      </c>
      <c r="P11" s="1" t="e">
        <f>+#REF!</f>
        <v>#REF!</v>
      </c>
      <c r="Q11" s="1" t="e">
        <f>SUM(M11:P11)</f>
        <v>#REF!</v>
      </c>
    </row>
    <row r="12" spans="7:17" ht="4.5" customHeight="1">
      <c r="G12" s="1"/>
      <c r="H12" s="1"/>
      <c r="I12" s="1"/>
      <c r="J12" s="1"/>
      <c r="K12" s="1"/>
      <c r="M12" s="1"/>
      <c r="N12" s="1"/>
      <c r="O12" s="1"/>
      <c r="P12" s="1"/>
      <c r="Q12" s="1"/>
    </row>
    <row r="13" spans="3:17" ht="12.75">
      <c r="C13" t="s">
        <v>5</v>
      </c>
      <c r="G13" s="1">
        <v>-76.56153058074119</v>
      </c>
      <c r="H13" s="1">
        <v>-163.79398945524758</v>
      </c>
      <c r="I13" s="1">
        <v>-285.30945072952477</v>
      </c>
      <c r="J13" s="1">
        <v>-54.64048970153294</v>
      </c>
      <c r="K13" s="1">
        <v>-580.305460467046</v>
      </c>
      <c r="M13" s="1" t="e">
        <f>M14+M15</f>
        <v>#REF!</v>
      </c>
      <c r="N13" s="1" t="e">
        <f>N14+N15</f>
        <v>#REF!</v>
      </c>
      <c r="O13" s="1" t="e">
        <f>O14+O15</f>
        <v>#REF!</v>
      </c>
      <c r="P13" s="1" t="e">
        <f>P14+P15</f>
        <v>#REF!</v>
      </c>
      <c r="Q13" s="1" t="e">
        <f>Q14+Q15</f>
        <v>#REF!</v>
      </c>
    </row>
    <row r="14" spans="4:17" ht="12.75">
      <c r="D14" t="s">
        <v>181</v>
      </c>
      <c r="G14" s="1">
        <v>1507.6302590749121</v>
      </c>
      <c r="H14" s="1">
        <v>1396.274452572871</v>
      </c>
      <c r="I14" s="1">
        <v>1403.2310021992987</v>
      </c>
      <c r="J14" s="1">
        <v>1649.2923514365964</v>
      </c>
      <c r="K14" s="1">
        <v>5956.428065283679</v>
      </c>
      <c r="M14" s="1" t="e">
        <f>+#REF!</f>
        <v>#REF!</v>
      </c>
      <c r="N14" s="1" t="e">
        <f>+#REF!</f>
        <v>#REF!</v>
      </c>
      <c r="O14" s="1" t="e">
        <f>+#REF!</f>
        <v>#REF!</v>
      </c>
      <c r="P14" s="1" t="e">
        <f>+#REF!</f>
        <v>#REF!</v>
      </c>
      <c r="Q14" s="1" t="e">
        <f>SUM(M14:P14)</f>
        <v>#REF!</v>
      </c>
    </row>
    <row r="15" spans="4:17" ht="12.75">
      <c r="D15" t="s">
        <v>182</v>
      </c>
      <c r="G15" s="1">
        <v>-1584.1917896556533</v>
      </c>
      <c r="H15" s="1">
        <v>-1560.0684420281186</v>
      </c>
      <c r="I15" s="1">
        <v>-1688.5404529288235</v>
      </c>
      <c r="J15" s="1">
        <v>-1703.9328411381293</v>
      </c>
      <c r="K15" s="1">
        <v>-6536.733525750725</v>
      </c>
      <c r="M15" s="1" t="e">
        <f>+#REF!</f>
        <v>#REF!</v>
      </c>
      <c r="N15" s="1" t="e">
        <f>+#REF!</f>
        <v>#REF!</v>
      </c>
      <c r="O15" s="1" t="e">
        <f>+#REF!</f>
        <v>#REF!</v>
      </c>
      <c r="P15" s="1" t="e">
        <f>+#REF!</f>
        <v>#REF!</v>
      </c>
      <c r="Q15" s="1" t="e">
        <f>SUM(M15:P15)</f>
        <v>#REF!</v>
      </c>
    </row>
    <row r="16" spans="7:17" ht="3.75" customHeight="1">
      <c r="G16" s="1"/>
      <c r="H16" s="1"/>
      <c r="I16" s="1"/>
      <c r="J16" s="1"/>
      <c r="K16" s="1"/>
      <c r="M16" s="1"/>
      <c r="N16" s="1"/>
      <c r="O16" s="1"/>
      <c r="P16" s="1"/>
      <c r="Q16" s="1"/>
    </row>
    <row r="17" spans="2:17" ht="12.75">
      <c r="B17" t="s">
        <v>6</v>
      </c>
      <c r="G17" s="1">
        <v>-1878.4185185018882</v>
      </c>
      <c r="H17" s="1">
        <v>-2046.3643171680499</v>
      </c>
      <c r="I17" s="1">
        <v>-2027.0075469018852</v>
      </c>
      <c r="J17" s="1">
        <v>-2148.800303419964</v>
      </c>
      <c r="K17" s="1">
        <v>-8100.590685991788</v>
      </c>
      <c r="M17" s="1" t="e">
        <f>M18+M19</f>
        <v>#REF!</v>
      </c>
      <c r="N17" s="1" t="e">
        <f>N18+N19</f>
        <v>#REF!</v>
      </c>
      <c r="O17" s="1" t="e">
        <f>O18+O19</f>
        <v>#REF!</v>
      </c>
      <c r="P17" s="1" t="e">
        <f>P18+P19</f>
        <v>#REF!</v>
      </c>
      <c r="Q17" s="1" t="e">
        <f>Q18+Q19</f>
        <v>#REF!</v>
      </c>
    </row>
    <row r="18" spans="4:17" ht="12.75">
      <c r="D18" t="s">
        <v>183</v>
      </c>
      <c r="G18" s="1">
        <v>-0.8</v>
      </c>
      <c r="H18" s="1">
        <v>-0.8</v>
      </c>
      <c r="I18" s="1">
        <v>-0.8</v>
      </c>
      <c r="J18" s="1">
        <v>-0.8</v>
      </c>
      <c r="K18" s="1">
        <v>-3.2</v>
      </c>
      <c r="M18" s="1" t="e">
        <f>+#REF!</f>
        <v>#REF!</v>
      </c>
      <c r="N18" s="1" t="e">
        <f>+#REF!</f>
        <v>#REF!</v>
      </c>
      <c r="O18" s="1" t="e">
        <f>+#REF!</f>
        <v>#REF!</v>
      </c>
      <c r="P18" s="1" t="e">
        <f>+#REF!</f>
        <v>#REF!</v>
      </c>
      <c r="Q18" s="1" t="e">
        <f>SUM(M18:P18)</f>
        <v>#REF!</v>
      </c>
    </row>
    <row r="19" spans="4:17" ht="12.75">
      <c r="D19" t="s">
        <v>184</v>
      </c>
      <c r="G19" s="1">
        <v>-1877.6185185018883</v>
      </c>
      <c r="H19" s="1">
        <v>-2045.56431716805</v>
      </c>
      <c r="I19" s="1">
        <v>-2026.2075469018853</v>
      </c>
      <c r="J19" s="1">
        <v>-2148.000303419964</v>
      </c>
      <c r="K19" s="1">
        <v>-8097.390685991788</v>
      </c>
      <c r="M19" s="1" t="e">
        <f>M20+M23+M26</f>
        <v>#REF!</v>
      </c>
      <c r="N19" s="1" t="e">
        <f>N20+N23+N26</f>
        <v>#REF!</v>
      </c>
      <c r="O19" s="1" t="e">
        <f>O20+O23+O26</f>
        <v>#REF!</v>
      </c>
      <c r="P19" s="1" t="e">
        <f>P20+P23+P26</f>
        <v>#REF!</v>
      </c>
      <c r="Q19" s="1" t="e">
        <f>Q20+Q23+Q26</f>
        <v>#REF!</v>
      </c>
    </row>
    <row r="20" spans="5:17" ht="12.75">
      <c r="E20" t="s">
        <v>385</v>
      </c>
      <c r="G20" s="1">
        <v>-1753.9591848681598</v>
      </c>
      <c r="H20" s="1">
        <v>-1805.46038177172</v>
      </c>
      <c r="I20" s="1">
        <v>-1812.04851081024</v>
      </c>
      <c r="J20" s="1">
        <v>-2019.2099406432399</v>
      </c>
      <c r="K20" s="1">
        <v>-7390.67801809336</v>
      </c>
      <c r="M20" s="1" t="e">
        <f>M21+M22</f>
        <v>#REF!</v>
      </c>
      <c r="N20" s="1" t="e">
        <f>N21+N22</f>
        <v>#REF!</v>
      </c>
      <c r="O20" s="1" t="e">
        <f>O21+O22</f>
        <v>#REF!</v>
      </c>
      <c r="P20" s="1" t="e">
        <f>P21+P22</f>
        <v>#REF!</v>
      </c>
      <c r="Q20" s="1" t="e">
        <f>Q21+Q22</f>
        <v>#REF!</v>
      </c>
    </row>
    <row r="21" spans="6:17" ht="12.75">
      <c r="F21" s="24" t="s">
        <v>155</v>
      </c>
      <c r="G21" s="1">
        <v>163.1588849</v>
      </c>
      <c r="H21" s="1">
        <v>164.51696131</v>
      </c>
      <c r="I21" s="1">
        <v>165.07361972999996</v>
      </c>
      <c r="J21" s="1">
        <v>168.77772538</v>
      </c>
      <c r="K21" s="1">
        <v>661.5271913199999</v>
      </c>
      <c r="M21" s="1" t="e">
        <f>+#REF!</f>
        <v>#REF!</v>
      </c>
      <c r="N21" s="1" t="e">
        <f>+#REF!</f>
        <v>#REF!</v>
      </c>
      <c r="O21" s="1" t="e">
        <f>+#REF!</f>
        <v>#REF!</v>
      </c>
      <c r="P21" s="1" t="e">
        <f>+#REF!</f>
        <v>#REF!</v>
      </c>
      <c r="Q21" s="1" t="e">
        <f>SUM(M21:P21)</f>
        <v>#REF!</v>
      </c>
    </row>
    <row r="22" spans="6:17" ht="12.75">
      <c r="F22" s="24" t="s">
        <v>156</v>
      </c>
      <c r="G22" s="1">
        <v>-1917.1180697681598</v>
      </c>
      <c r="H22" s="1">
        <v>-1969.97734308172</v>
      </c>
      <c r="I22" s="1">
        <v>-1977.12213054024</v>
      </c>
      <c r="J22" s="1">
        <v>-2187.98766602324</v>
      </c>
      <c r="K22" s="1">
        <v>-8052.20520941336</v>
      </c>
      <c r="M22" s="1" t="e">
        <f>+#REF!</f>
        <v>#REF!</v>
      </c>
      <c r="N22" s="1" t="e">
        <f>+#REF!</f>
        <v>#REF!</v>
      </c>
      <c r="O22" s="1" t="e">
        <f>+#REF!</f>
        <v>#REF!</v>
      </c>
      <c r="P22" s="1" t="e">
        <f>+#REF!</f>
        <v>#REF!</v>
      </c>
      <c r="Q22" s="1" t="e">
        <f>SUM(M22:P22)</f>
        <v>#REF!</v>
      </c>
    </row>
    <row r="23" spans="5:17" ht="12.75">
      <c r="E23" t="s">
        <v>7</v>
      </c>
      <c r="G23" s="1">
        <v>-116.45965060784371</v>
      </c>
      <c r="H23" s="1">
        <v>-218.01486833805924</v>
      </c>
      <c r="I23" s="1">
        <v>-226.9985589798242</v>
      </c>
      <c r="J23" s="1">
        <v>-140.9673494264344</v>
      </c>
      <c r="K23" s="1">
        <v>-702.4404273521615</v>
      </c>
      <c r="M23" s="1" t="e">
        <f>M24+M25</f>
        <v>#REF!</v>
      </c>
      <c r="N23" s="1" t="e">
        <f>N24+N25</f>
        <v>#REF!</v>
      </c>
      <c r="O23" s="1" t="e">
        <f>O24+O25</f>
        <v>#REF!</v>
      </c>
      <c r="P23" s="1" t="e">
        <f>P24+P25</f>
        <v>#REF!</v>
      </c>
      <c r="Q23" s="1" t="e">
        <f>Q24+Q25</f>
        <v>#REF!</v>
      </c>
    </row>
    <row r="24" spans="6:17" ht="12.75">
      <c r="F24" t="s">
        <v>164</v>
      </c>
      <c r="G24" s="1">
        <v>-34.931983462828924</v>
      </c>
      <c r="H24" s="1">
        <v>-129.47914269805554</v>
      </c>
      <c r="I24" s="1">
        <v>-73.2775690269649</v>
      </c>
      <c r="J24" s="1">
        <v>-8.176522650719932</v>
      </c>
      <c r="K24" s="1">
        <v>-245.8652178385693</v>
      </c>
      <c r="M24" s="1" t="e">
        <f>+#REF!</f>
        <v>#REF!</v>
      </c>
      <c r="N24" s="1" t="e">
        <f>+#REF!</f>
        <v>#REF!</v>
      </c>
      <c r="O24" s="1" t="e">
        <f>+#REF!</f>
        <v>#REF!</v>
      </c>
      <c r="P24" s="1" t="e">
        <f>+#REF!</f>
        <v>#REF!</v>
      </c>
      <c r="Q24" s="1" t="e">
        <f>SUM(M24:P24)</f>
        <v>#REF!</v>
      </c>
    </row>
    <row r="25" spans="6:17" ht="12.75">
      <c r="F25" t="s">
        <v>165</v>
      </c>
      <c r="G25" s="1">
        <v>-81.52766714501479</v>
      </c>
      <c r="H25" s="1">
        <v>-88.5357256400037</v>
      </c>
      <c r="I25" s="1">
        <v>-153.7209899528593</v>
      </c>
      <c r="J25" s="1">
        <v>-132.79082677571446</v>
      </c>
      <c r="K25" s="1">
        <v>-456.5752095135922</v>
      </c>
      <c r="M25" s="1" t="e">
        <f>+#REF!</f>
        <v>#REF!</v>
      </c>
      <c r="N25" s="1" t="e">
        <f>+#REF!</f>
        <v>#REF!</v>
      </c>
      <c r="O25" s="1" t="e">
        <f>+#REF!</f>
        <v>#REF!</v>
      </c>
      <c r="P25" s="1" t="e">
        <f>+#REF!</f>
        <v>#REF!</v>
      </c>
      <c r="Q25" s="1" t="e">
        <f>SUM(M25:P25)</f>
        <v>#REF!</v>
      </c>
    </row>
    <row r="26" spans="5:17" ht="12.75">
      <c r="E26" t="s">
        <v>9</v>
      </c>
      <c r="G26" s="1">
        <v>-7.199683025884781</v>
      </c>
      <c r="H26" s="1">
        <v>-22.089067058270686</v>
      </c>
      <c r="I26" s="1">
        <v>12.839522888178777</v>
      </c>
      <c r="J26" s="1">
        <v>12.176986649710017</v>
      </c>
      <c r="K26" s="1">
        <v>-4.272240546266687</v>
      </c>
      <c r="M26" s="1" t="e">
        <f>M27+M28</f>
        <v>#REF!</v>
      </c>
      <c r="N26" s="1" t="e">
        <f>N27+N28</f>
        <v>#REF!</v>
      </c>
      <c r="O26" s="1" t="e">
        <f>O27+O28</f>
        <v>#REF!</v>
      </c>
      <c r="P26" s="1" t="e">
        <f>P27+P28</f>
        <v>#REF!</v>
      </c>
      <c r="Q26" s="1" t="e">
        <f>Q27+Q28</f>
        <v>#REF!</v>
      </c>
    </row>
    <row r="27" spans="6:17" ht="12.75">
      <c r="F27" t="s">
        <v>386</v>
      </c>
      <c r="G27" s="1">
        <v>96.01962374149937</v>
      </c>
      <c r="H27" s="1">
        <v>101.75381021044848</v>
      </c>
      <c r="I27" s="1">
        <v>108.88802535729107</v>
      </c>
      <c r="J27" s="1">
        <v>125.54113704054569</v>
      </c>
      <c r="K27" s="1">
        <v>432.2025963497846</v>
      </c>
      <c r="M27" s="1" t="e">
        <f>+#REF!</f>
        <v>#REF!</v>
      </c>
      <c r="N27" s="1" t="e">
        <f>+#REF!</f>
        <v>#REF!</v>
      </c>
      <c r="O27" s="1" t="e">
        <f>+#REF!</f>
        <v>#REF!</v>
      </c>
      <c r="P27" s="1" t="e">
        <f>+#REF!</f>
        <v>#REF!</v>
      </c>
      <c r="Q27" s="1" t="e">
        <f>SUM(M27:P27)</f>
        <v>#REF!</v>
      </c>
    </row>
    <row r="28" spans="6:17" ht="12.75">
      <c r="F28" t="s">
        <v>387</v>
      </c>
      <c r="G28" s="1">
        <v>-103.21930676738415</v>
      </c>
      <c r="H28" s="1">
        <v>-123.84287726871916</v>
      </c>
      <c r="I28" s="1">
        <v>-96.0485024691123</v>
      </c>
      <c r="J28" s="1">
        <v>-113.36415039083568</v>
      </c>
      <c r="K28" s="1">
        <v>-436.4748368960513</v>
      </c>
      <c r="M28" s="1" t="e">
        <f>+#REF!</f>
        <v>#REF!</v>
      </c>
      <c r="N28" s="1" t="e">
        <f>+#REF!</f>
        <v>#REF!</v>
      </c>
      <c r="O28" s="1" t="e">
        <f>+#REF!</f>
        <v>#REF!</v>
      </c>
      <c r="P28" s="1" t="e">
        <f>+#REF!</f>
        <v>#REF!</v>
      </c>
      <c r="Q28" s="1" t="e">
        <f>SUM(M28:P28)</f>
        <v>#REF!</v>
      </c>
    </row>
    <row r="29" spans="2:18" ht="12.75">
      <c r="B29" t="s">
        <v>10</v>
      </c>
      <c r="G29" s="1">
        <v>148.72741837971262</v>
      </c>
      <c r="H29" s="1">
        <v>390.4726944857066</v>
      </c>
      <c r="I29" s="1">
        <v>253.68955765629346</v>
      </c>
      <c r="J29" s="1">
        <v>258.5171273658489</v>
      </c>
      <c r="K29" s="1">
        <v>1051.4067978875617</v>
      </c>
      <c r="M29" s="1" t="e">
        <f>M30+M31</f>
        <v>#REF!</v>
      </c>
      <c r="N29" s="1" t="e">
        <f>N30+N31</f>
        <v>#REF!</v>
      </c>
      <c r="O29" s="1" t="e">
        <f>O30+O31</f>
        <v>#REF!</v>
      </c>
      <c r="P29" s="1" t="e">
        <f>P30+P31</f>
        <v>#REF!</v>
      </c>
      <c r="Q29" s="1" t="e">
        <f>Q30+Q31</f>
        <v>#REF!</v>
      </c>
      <c r="R29" s="1"/>
    </row>
    <row r="30" spans="4:18" ht="12.75">
      <c r="D30" t="s">
        <v>181</v>
      </c>
      <c r="G30" s="1">
        <v>230.57485065634435</v>
      </c>
      <c r="H30" s="1">
        <v>478.56840330150686</v>
      </c>
      <c r="I30" s="1">
        <v>332.9093561120608</v>
      </c>
      <c r="J30" s="1">
        <v>353.1411687348175</v>
      </c>
      <c r="K30" s="1">
        <v>1395.1937788047296</v>
      </c>
      <c r="M30" s="1" t="e">
        <f>+#REF!</f>
        <v>#REF!</v>
      </c>
      <c r="N30" s="1" t="e">
        <f>+#REF!</f>
        <v>#REF!</v>
      </c>
      <c r="O30" s="1" t="e">
        <f>+#REF!</f>
        <v>#REF!</v>
      </c>
      <c r="P30" s="1" t="e">
        <f>+#REF!</f>
        <v>#REF!</v>
      </c>
      <c r="Q30" s="1" t="e">
        <f>SUM(M30:P30)</f>
        <v>#REF!</v>
      </c>
      <c r="R30" s="1"/>
    </row>
    <row r="31" spans="4:18" ht="12.75">
      <c r="D31" t="s">
        <v>182</v>
      </c>
      <c r="G31" s="1">
        <v>-81.84743227663175</v>
      </c>
      <c r="H31" s="1">
        <v>-88.09570881580028</v>
      </c>
      <c r="I31" s="1">
        <v>-79.21979845576732</v>
      </c>
      <c r="J31" s="1">
        <v>-94.62404136896858</v>
      </c>
      <c r="K31" s="1">
        <v>-343.7869809171679</v>
      </c>
      <c r="M31" s="1" t="e">
        <f>+#REF!</f>
        <v>#REF!</v>
      </c>
      <c r="N31" s="1" t="e">
        <f>+#REF!</f>
        <v>#REF!</v>
      </c>
      <c r="O31" s="1" t="e">
        <f>+#REF!</f>
        <v>#REF!</v>
      </c>
      <c r="P31" s="1" t="e">
        <f>+#REF!</f>
        <v>#REF!</v>
      </c>
      <c r="Q31" s="1" t="e">
        <f>SUM(M31:P31)</f>
        <v>#REF!</v>
      </c>
      <c r="R31" s="1"/>
    </row>
    <row r="32" spans="7:17" ht="12.75">
      <c r="G32" s="1"/>
      <c r="H32" s="1"/>
      <c r="I32" s="1"/>
      <c r="J32" s="1"/>
      <c r="K32" s="1"/>
      <c r="M32" s="1"/>
      <c r="N32" s="1"/>
      <c r="O32" s="1"/>
      <c r="P32" s="1"/>
      <c r="Q32" s="1"/>
    </row>
    <row r="33" spans="1:17" ht="12.75">
      <c r="A33" t="s">
        <v>11</v>
      </c>
      <c r="G33" s="1">
        <v>-414.3886882499571</v>
      </c>
      <c r="H33" s="1">
        <v>-1173.8853035787092</v>
      </c>
      <c r="I33" s="1">
        <v>1119.248889963851</v>
      </c>
      <c r="J33" s="1">
        <v>140.71757619972834</v>
      </c>
      <c r="K33" s="1">
        <v>-328.30752566508744</v>
      </c>
      <c r="M33" s="1" t="e">
        <f>M35+M37</f>
        <v>#REF!</v>
      </c>
      <c r="N33" s="1" t="e">
        <f>N35+N37</f>
        <v>#REF!</v>
      </c>
      <c r="O33" s="1" t="e">
        <f>O35+O37</f>
        <v>#REF!</v>
      </c>
      <c r="P33" s="1" t="e">
        <f>P35+P37</f>
        <v>#REF!</v>
      </c>
      <c r="Q33" s="1" t="e">
        <f>Q35+Q37</f>
        <v>#REF!</v>
      </c>
    </row>
    <row r="34" spans="7:17" ht="12.75">
      <c r="G34" s="1"/>
      <c r="H34" s="1"/>
      <c r="I34" s="1"/>
      <c r="J34" s="1"/>
      <c r="K34" s="1"/>
      <c r="M34" s="1"/>
      <c r="N34" s="1"/>
      <c r="O34" s="1"/>
      <c r="P34" s="1"/>
      <c r="Q34" s="1"/>
    </row>
    <row r="35" spans="2:17" ht="12.75">
      <c r="B35" t="s">
        <v>12</v>
      </c>
      <c r="G35" s="1">
        <v>5.1</v>
      </c>
      <c r="H35" s="1">
        <v>0</v>
      </c>
      <c r="I35" s="1">
        <v>0</v>
      </c>
      <c r="J35" s="1">
        <v>0</v>
      </c>
      <c r="K35" s="1">
        <v>5.1</v>
      </c>
      <c r="M35" s="1" t="e">
        <f>+#REF!</f>
        <v>#REF!</v>
      </c>
      <c r="N35" s="1" t="e">
        <f>+#REF!</f>
        <v>#REF!</v>
      </c>
      <c r="O35" s="1" t="e">
        <f>+#REF!</f>
        <v>#REF!</v>
      </c>
      <c r="P35" s="1" t="e">
        <f>+#REF!</f>
        <v>#REF!</v>
      </c>
      <c r="Q35" s="1" t="e">
        <f>SUM(M35:P35)</f>
        <v>#REF!</v>
      </c>
    </row>
    <row r="36" spans="7:17" ht="12.75">
      <c r="G36" s="1"/>
      <c r="H36" s="1"/>
      <c r="I36" s="1"/>
      <c r="J36" s="1"/>
      <c r="K36" s="1"/>
      <c r="M36" s="1"/>
      <c r="N36" s="1"/>
      <c r="O36" s="1"/>
      <c r="P36" s="1"/>
      <c r="Q36" s="1"/>
    </row>
    <row r="37" spans="2:17" ht="12.75">
      <c r="B37" t="s">
        <v>13</v>
      </c>
      <c r="G37" s="1">
        <v>-419.48868824995714</v>
      </c>
      <c r="H37" s="1">
        <v>-1173.8853035787092</v>
      </c>
      <c r="I37" s="1">
        <v>1119.248889963851</v>
      </c>
      <c r="J37" s="1">
        <v>140.71757619972834</v>
      </c>
      <c r="K37" s="1">
        <v>-333.40752566508746</v>
      </c>
      <c r="M37" s="1" t="e">
        <f>M38+M47+M50+M53+M64</f>
        <v>#REF!</v>
      </c>
      <c r="N37" s="1" t="e">
        <f>N38+N47+N50+N53+N64</f>
        <v>#REF!</v>
      </c>
      <c r="O37" s="1" t="e">
        <f>O38+O47+O50+O53+O64</f>
        <v>#REF!</v>
      </c>
      <c r="P37" s="1" t="e">
        <f>P38+P47+P50+P53+P64</f>
        <v>#REF!</v>
      </c>
      <c r="Q37" s="1" t="e">
        <f>Q38+Q47+Q50+Q53+Q64</f>
        <v>#REF!</v>
      </c>
    </row>
    <row r="38" spans="4:17" ht="12.75">
      <c r="D38" t="s">
        <v>14</v>
      </c>
      <c r="G38" s="1">
        <v>1834.9772837826802</v>
      </c>
      <c r="H38" s="1">
        <v>570.5132079852319</v>
      </c>
      <c r="I38" s="1">
        <v>3173.22763362596</v>
      </c>
      <c r="J38" s="1">
        <v>1081.0920008668202</v>
      </c>
      <c r="K38" s="1">
        <v>6659.810126260692</v>
      </c>
      <c r="M38" s="1" t="e">
        <f>M39+M43</f>
        <v>#REF!</v>
      </c>
      <c r="N38" s="1" t="e">
        <f>N39+N43</f>
        <v>#REF!</v>
      </c>
      <c r="O38" s="1" t="e">
        <f>O39+O43</f>
        <v>#REF!</v>
      </c>
      <c r="P38" s="1" t="e">
        <f>P39+P43</f>
        <v>#REF!</v>
      </c>
      <c r="Q38" s="1" t="e">
        <f>Q39+Q43</f>
        <v>#REF!</v>
      </c>
    </row>
    <row r="39" spans="5:17" ht="12.75">
      <c r="E39" t="s">
        <v>406</v>
      </c>
      <c r="G39" s="1">
        <v>-163.34335927</v>
      </c>
      <c r="H39" s="1">
        <v>-189.63403290999995</v>
      </c>
      <c r="I39" s="1">
        <v>-152.81239597999993</v>
      </c>
      <c r="J39" s="1">
        <v>-437.16111170000005</v>
      </c>
      <c r="K39" s="1">
        <v>-942.95089986</v>
      </c>
      <c r="M39" s="1" t="e">
        <f>SUM(M40:M42)</f>
        <v>#REF!</v>
      </c>
      <c r="N39" s="1" t="e">
        <f>SUM(N40:N42)</f>
        <v>#REF!</v>
      </c>
      <c r="O39" s="1" t="e">
        <f>SUM(O40:O42)</f>
        <v>#REF!</v>
      </c>
      <c r="P39" s="1" t="e">
        <f>SUM(P40:P42)</f>
        <v>#REF!</v>
      </c>
      <c r="Q39" s="1" t="e">
        <f>SUM(Q40:Q42)</f>
        <v>#REF!</v>
      </c>
    </row>
    <row r="40" spans="6:17" ht="12.75">
      <c r="F40" t="s">
        <v>15</v>
      </c>
      <c r="G40" s="1">
        <v>54.88901161999999</v>
      </c>
      <c r="H40" s="1">
        <v>-62.24447915000002</v>
      </c>
      <c r="I40" s="1">
        <v>93.77739718999999</v>
      </c>
      <c r="J40" s="1">
        <v>-222.23304612000004</v>
      </c>
      <c r="K40" s="1">
        <v>-135.81111646000008</v>
      </c>
      <c r="M40" s="1" t="e">
        <f>+#REF!</f>
        <v>#REF!</v>
      </c>
      <c r="N40" s="1" t="e">
        <f>+#REF!</f>
        <v>#REF!</v>
      </c>
      <c r="O40" s="1" t="e">
        <f>+#REF!</f>
        <v>#REF!</v>
      </c>
      <c r="P40" s="1" t="e">
        <f>+#REF!</f>
        <v>#REF!</v>
      </c>
      <c r="Q40" s="1" t="e">
        <f>SUM(M40:P40)</f>
        <v>#REF!</v>
      </c>
    </row>
    <row r="41" spans="6:17" ht="12.75">
      <c r="F41" t="s">
        <v>16</v>
      </c>
      <c r="G41" s="1">
        <v>-150.85501627</v>
      </c>
      <c r="H41" s="1">
        <v>-150.61545875</v>
      </c>
      <c r="I41" s="1">
        <v>-152.88536852</v>
      </c>
      <c r="J41" s="1">
        <v>-142.45961975</v>
      </c>
      <c r="K41" s="1">
        <v>-596.81546329</v>
      </c>
      <c r="M41" s="1" t="e">
        <f>+#REF!</f>
        <v>#REF!</v>
      </c>
      <c r="N41" s="1" t="e">
        <f>+#REF!</f>
        <v>#REF!</v>
      </c>
      <c r="O41" s="1" t="e">
        <f>+#REF!</f>
        <v>#REF!</v>
      </c>
      <c r="P41" s="1" t="e">
        <f>+#REF!</f>
        <v>#REF!</v>
      </c>
      <c r="Q41" s="1" t="e">
        <f>SUM(M41:P41)</f>
        <v>#REF!</v>
      </c>
    </row>
    <row r="42" spans="6:17" ht="12.75">
      <c r="F42" t="s">
        <v>17</v>
      </c>
      <c r="G42" s="1">
        <v>-67.37735462</v>
      </c>
      <c r="H42" s="1">
        <v>23.22590499000006</v>
      </c>
      <c r="I42" s="1">
        <v>-93.70442464999994</v>
      </c>
      <c r="J42" s="1">
        <v>-72.46844583000001</v>
      </c>
      <c r="K42" s="1">
        <v>-210.3243201099999</v>
      </c>
      <c r="M42" s="1" t="e">
        <f>+#REF!</f>
        <v>#REF!</v>
      </c>
      <c r="N42" s="1" t="e">
        <f>+#REF!</f>
        <v>#REF!</v>
      </c>
      <c r="O42" s="1" t="e">
        <f>+#REF!</f>
        <v>#REF!</v>
      </c>
      <c r="P42" s="1" t="e">
        <f>+#REF!</f>
        <v>#REF!</v>
      </c>
      <c r="Q42" s="1" t="e">
        <f>SUM(M42:P42)</f>
        <v>#REF!</v>
      </c>
    </row>
    <row r="43" spans="5:17" ht="12.75">
      <c r="E43" t="s">
        <v>407</v>
      </c>
      <c r="G43" s="1">
        <v>1998.3206430526802</v>
      </c>
      <c r="H43" s="1">
        <v>760.1472408952319</v>
      </c>
      <c r="I43" s="1">
        <v>3326.04002960596</v>
      </c>
      <c r="J43" s="1">
        <v>1518.2531125668202</v>
      </c>
      <c r="K43" s="1">
        <v>7602.761026120693</v>
      </c>
      <c r="M43" s="1" t="e">
        <f>SUM(M44:M46)</f>
        <v>#REF!</v>
      </c>
      <c r="N43" s="1" t="e">
        <f>SUM(N44:N46)</f>
        <v>#REF!</v>
      </c>
      <c r="O43" s="1" t="e">
        <f>SUM(O44:O46)</f>
        <v>#REF!</v>
      </c>
      <c r="P43" s="1" t="e">
        <f>SUM(P44:P46)</f>
        <v>#REF!</v>
      </c>
      <c r="Q43" s="1" t="e">
        <f>SUM(Q44:Q46)</f>
        <v>#REF!</v>
      </c>
    </row>
    <row r="44" spans="6:17" ht="12.75">
      <c r="F44" t="s">
        <v>15</v>
      </c>
      <c r="G44" s="1">
        <v>79.1034647700003</v>
      </c>
      <c r="H44" s="1">
        <v>0.865455670000074</v>
      </c>
      <c r="I44" s="1">
        <v>700.4961273300001</v>
      </c>
      <c r="J44" s="1">
        <v>334.9172886000001</v>
      </c>
      <c r="K44" s="1">
        <v>1115.3823363700008</v>
      </c>
      <c r="M44" s="1" t="e">
        <f>+#REF!</f>
        <v>#REF!</v>
      </c>
      <c r="N44" s="1" t="e">
        <f>+#REF!</f>
        <v>#REF!</v>
      </c>
      <c r="O44" s="1" t="e">
        <f>+#REF!</f>
        <v>#REF!</v>
      </c>
      <c r="P44" s="1" t="e">
        <f>+#REF!</f>
        <v>#REF!</v>
      </c>
      <c r="Q44" s="1" t="e">
        <f>SUM(M44:P44)</f>
        <v>#REF!</v>
      </c>
    </row>
    <row r="45" spans="6:17" ht="12.75">
      <c r="F45" t="s">
        <v>16</v>
      </c>
      <c r="G45" s="1">
        <v>1753.9891782826799</v>
      </c>
      <c r="H45" s="1">
        <v>1117.956785225232</v>
      </c>
      <c r="I45" s="1">
        <v>1647.9659022759602</v>
      </c>
      <c r="J45" s="1">
        <v>1656.93582396682</v>
      </c>
      <c r="K45" s="1">
        <v>6176.847689750692</v>
      </c>
      <c r="M45" s="1" t="e">
        <f>+#REF!</f>
        <v>#REF!</v>
      </c>
      <c r="N45" s="1" t="e">
        <f>+#REF!</f>
        <v>#REF!</v>
      </c>
      <c r="O45" s="1" t="e">
        <f>+#REF!</f>
        <v>#REF!</v>
      </c>
      <c r="P45" s="1" t="e">
        <f>+#REF!</f>
        <v>#REF!</v>
      </c>
      <c r="Q45" s="1" t="e">
        <f>SUM(M45:P45)</f>
        <v>#REF!</v>
      </c>
    </row>
    <row r="46" spans="6:17" ht="12.75">
      <c r="F46" t="s">
        <v>108</v>
      </c>
      <c r="G46" s="1">
        <v>165.22799999999998</v>
      </c>
      <c r="H46" s="1">
        <v>-358.675</v>
      </c>
      <c r="I46" s="1">
        <v>977.578</v>
      </c>
      <c r="J46" s="1">
        <v>-473.6</v>
      </c>
      <c r="K46" s="1">
        <v>310.53099999999984</v>
      </c>
      <c r="M46" s="1" t="e">
        <f>+#REF!</f>
        <v>#REF!</v>
      </c>
      <c r="N46" s="1" t="e">
        <f>+#REF!</f>
        <v>#REF!</v>
      </c>
      <c r="O46" s="1" t="e">
        <f>+#REF!</f>
        <v>#REF!</v>
      </c>
      <c r="P46" s="1" t="e">
        <f>+#REF!</f>
        <v>#REF!</v>
      </c>
      <c r="Q46" s="1" t="e">
        <f>SUM(M46:P46)</f>
        <v>#REF!</v>
      </c>
    </row>
    <row r="47" spans="4:17" ht="12.75">
      <c r="D47" t="s">
        <v>18</v>
      </c>
      <c r="G47" s="1">
        <v>-314.50380569011963</v>
      </c>
      <c r="H47" s="1">
        <v>-1447.8367242044467</v>
      </c>
      <c r="I47" s="1">
        <v>-1085.9888331920497</v>
      </c>
      <c r="J47" s="1">
        <v>-585.4897123403057</v>
      </c>
      <c r="K47" s="1">
        <v>-3433.8190754269217</v>
      </c>
      <c r="M47" s="1" t="e">
        <f>M48+M49</f>
        <v>#REF!</v>
      </c>
      <c r="N47" s="1" t="e">
        <f>N48+N49</f>
        <v>#REF!</v>
      </c>
      <c r="O47" s="1" t="e">
        <f>O48+O49</f>
        <v>#REF!</v>
      </c>
      <c r="P47" s="1" t="e">
        <f>P48+P49</f>
        <v>#REF!</v>
      </c>
      <c r="Q47" s="1" t="e">
        <f>Q48+Q49</f>
        <v>#REF!</v>
      </c>
    </row>
    <row r="48" spans="5:17" ht="12.75">
      <c r="E48" t="s">
        <v>19</v>
      </c>
      <c r="G48" s="1">
        <v>-1251.2765539621196</v>
      </c>
      <c r="H48" s="1">
        <v>-1053.0249209044468</v>
      </c>
      <c r="I48" s="1">
        <v>-731.1083830071839</v>
      </c>
      <c r="J48" s="1">
        <v>-1521.5951175803057</v>
      </c>
      <c r="K48" s="1">
        <v>-4557.004975454056</v>
      </c>
      <c r="M48" s="1" t="e">
        <f>+#REF!</f>
        <v>#REF!</v>
      </c>
      <c r="N48" s="1" t="e">
        <f>+#REF!</f>
        <v>#REF!</v>
      </c>
      <c r="O48" s="1" t="e">
        <f>+#REF!</f>
        <v>#REF!</v>
      </c>
      <c r="P48" s="1" t="e">
        <f>+#REF!</f>
        <v>#REF!</v>
      </c>
      <c r="Q48" s="1" t="e">
        <f>SUM(M48:P48)</f>
        <v>#REF!</v>
      </c>
    </row>
    <row r="49" spans="5:17" ht="12.75">
      <c r="E49" t="s">
        <v>8</v>
      </c>
      <c r="G49" s="1">
        <v>936.772748272</v>
      </c>
      <c r="H49" s="1">
        <v>-394.8118032999999</v>
      </c>
      <c r="I49" s="1">
        <v>-354.88045018486594</v>
      </c>
      <c r="J49" s="1">
        <v>936.10540524</v>
      </c>
      <c r="K49" s="1">
        <v>1123.1859000271343</v>
      </c>
      <c r="M49" s="1" t="e">
        <f>+#REF!</f>
        <v>#REF!</v>
      </c>
      <c r="N49" s="1" t="e">
        <f>+#REF!</f>
        <v>#REF!</v>
      </c>
      <c r="O49" s="1" t="e">
        <f>+#REF!</f>
        <v>#REF!</v>
      </c>
      <c r="P49" s="1" t="e">
        <f>+#REF!</f>
        <v>#REF!</v>
      </c>
      <c r="Q49" s="1" t="e">
        <f>SUM(M49:P49)</f>
        <v>#REF!</v>
      </c>
    </row>
    <row r="50" spans="4:17" ht="12.75">
      <c r="D50" t="s">
        <v>20</v>
      </c>
      <c r="G50" s="1">
        <v>140.71387336</v>
      </c>
      <c r="H50" s="1">
        <v>-48.72825006000008</v>
      </c>
      <c r="I50" s="1">
        <v>-109.70645126999999</v>
      </c>
      <c r="J50" s="1">
        <v>-66.29988628000012</v>
      </c>
      <c r="K50" s="1">
        <v>-84.02071425000018</v>
      </c>
      <c r="M50" s="1" t="e">
        <f>+M51+M52</f>
        <v>#REF!</v>
      </c>
      <c r="N50" s="1" t="e">
        <f>+N51+N52</f>
        <v>#REF!</v>
      </c>
      <c r="O50" s="1" t="e">
        <f>+O51+O52</f>
        <v>#REF!</v>
      </c>
      <c r="P50" s="1" t="e">
        <f>+P51+P52</f>
        <v>#REF!</v>
      </c>
      <c r="Q50" s="1" t="e">
        <f>SUM(M50:P50)</f>
        <v>#REF!</v>
      </c>
    </row>
    <row r="51" spans="5:17" ht="12.75">
      <c r="E51" t="s">
        <v>19</v>
      </c>
      <c r="G51" s="1" t="e">
        <f>+c_8!#REF!</f>
        <v>#REF!</v>
      </c>
      <c r="H51" s="1" t="e">
        <f>+c_8!#REF!</f>
        <v>#REF!</v>
      </c>
      <c r="I51" s="1" t="e">
        <f>+c_8!#REF!</f>
        <v>#REF!</v>
      </c>
      <c r="J51" s="1" t="e">
        <f>+c_8!#REF!</f>
        <v>#REF!</v>
      </c>
      <c r="K51" s="1" t="e">
        <f>SUM(G51:J51)</f>
        <v>#REF!</v>
      </c>
      <c r="M51" s="1" t="e">
        <f>+#REF!</f>
        <v>#REF!</v>
      </c>
      <c r="N51" s="1" t="e">
        <f>+#REF!</f>
        <v>#REF!</v>
      </c>
      <c r="O51" s="1" t="e">
        <f>+#REF!</f>
        <v>#REF!</v>
      </c>
      <c r="P51" s="1" t="e">
        <f>+#REF!</f>
        <v>#REF!</v>
      </c>
      <c r="Q51" s="1" t="e">
        <f>SUM(M51:P51)</f>
        <v>#REF!</v>
      </c>
    </row>
    <row r="52" spans="5:17" ht="12.75">
      <c r="E52" t="s">
        <v>8</v>
      </c>
      <c r="G52" s="1" t="e">
        <f>+c_8!#REF!</f>
        <v>#REF!</v>
      </c>
      <c r="H52" s="1" t="e">
        <f>+c_8!#REF!</f>
        <v>#REF!</v>
      </c>
      <c r="I52" s="1" t="e">
        <f>+c_8!#REF!</f>
        <v>#REF!</v>
      </c>
      <c r="J52" s="1" t="e">
        <f>+c_8!#REF!</f>
        <v>#REF!</v>
      </c>
      <c r="K52" s="1" t="e">
        <f>SUM(G52:J52)</f>
        <v>#REF!</v>
      </c>
      <c r="M52" s="1" t="e">
        <f>+#REF!</f>
        <v>#REF!</v>
      </c>
      <c r="N52" s="1" t="e">
        <f>+#REF!</f>
        <v>#REF!</v>
      </c>
      <c r="O52" s="1" t="e">
        <f>+#REF!</f>
        <v>#REF!</v>
      </c>
      <c r="P52" s="1" t="e">
        <f>+#REF!</f>
        <v>#REF!</v>
      </c>
      <c r="Q52" s="1" t="e">
        <f>SUM(M52:P52)</f>
        <v>#REF!</v>
      </c>
    </row>
    <row r="53" spans="4:17" ht="12.75">
      <c r="D53" t="s">
        <v>388</v>
      </c>
      <c r="G53" s="1">
        <v>-1989.3760397025176</v>
      </c>
      <c r="H53" s="1">
        <v>-223.31353729949433</v>
      </c>
      <c r="I53" s="1">
        <v>-994.4834592000595</v>
      </c>
      <c r="J53" s="1">
        <v>-458.98482604678605</v>
      </c>
      <c r="K53" s="1">
        <v>-3666.157862248858</v>
      </c>
      <c r="M53" s="1" t="e">
        <f>M54+M59</f>
        <v>#REF!</v>
      </c>
      <c r="N53" s="1" t="e">
        <f>N54+N59</f>
        <v>#REF!</v>
      </c>
      <c r="O53" s="1" t="e">
        <f>O54+O59</f>
        <v>#REF!</v>
      </c>
      <c r="P53" s="1" t="e">
        <f>P54+P59</f>
        <v>#REF!</v>
      </c>
      <c r="Q53" s="1" t="e">
        <f>Q54+Q59</f>
        <v>#REF!</v>
      </c>
    </row>
    <row r="54" spans="5:17" ht="12.75">
      <c r="E54" t="s">
        <v>19</v>
      </c>
      <c r="G54" s="1">
        <v>-1667.2730159335197</v>
      </c>
      <c r="H54" s="1">
        <v>-125.77110461125332</v>
      </c>
      <c r="I54" s="1">
        <v>-638.0226152168565</v>
      </c>
      <c r="J54" s="1">
        <v>-534.8596389379726</v>
      </c>
      <c r="K54" s="1">
        <v>-2965.926374699602</v>
      </c>
      <c r="M54" s="1" t="e">
        <f>SUM(M55:M58)</f>
        <v>#REF!</v>
      </c>
      <c r="N54" s="1" t="e">
        <f>SUM(N55:N58)</f>
        <v>#REF!</v>
      </c>
      <c r="O54" s="1" t="e">
        <f>SUM(O55:O58)</f>
        <v>#REF!</v>
      </c>
      <c r="P54" s="1" t="e">
        <f>SUM(P55:P58)</f>
        <v>#REF!</v>
      </c>
      <c r="Q54" s="1" t="e">
        <f>SUM(Q55:Q58)</f>
        <v>#REF!</v>
      </c>
    </row>
    <row r="55" spans="6:17" ht="12.75">
      <c r="F55" t="s">
        <v>21</v>
      </c>
      <c r="G55" s="1">
        <v>-624.3910159335197</v>
      </c>
      <c r="H55" s="1">
        <v>-33.43210461125324</v>
      </c>
      <c r="I55" s="1">
        <v>-377.04861521685655</v>
      </c>
      <c r="J55" s="1">
        <v>-510.6375650869945</v>
      </c>
      <c r="K55" s="1">
        <v>-1545.5093008486242</v>
      </c>
      <c r="M55" s="1" t="e">
        <f>+#REF!</f>
        <v>#REF!</v>
      </c>
      <c r="N55" s="1" t="e">
        <f>+#REF!</f>
        <v>#REF!</v>
      </c>
      <c r="O55" s="1" t="e">
        <f>+#REF!</f>
        <v>#REF!</v>
      </c>
      <c r="P55" s="1" t="e">
        <f>+#REF!</f>
        <v>#REF!</v>
      </c>
      <c r="Q55" s="1" t="e">
        <f>SUM(M55:P55)</f>
        <v>#REF!</v>
      </c>
    </row>
    <row r="56" spans="6:17" ht="12.75">
      <c r="F56" t="s">
        <v>22</v>
      </c>
      <c r="G56" s="1">
        <v>31.19799999999995</v>
      </c>
      <c r="H56" s="1">
        <v>-42.74199999999999</v>
      </c>
      <c r="I56" s="1">
        <v>63.932000000000016</v>
      </c>
      <c r="J56" s="1">
        <v>-52.037000000000035</v>
      </c>
      <c r="K56" s="1">
        <v>0.35099999999994225</v>
      </c>
      <c r="M56" s="1" t="e">
        <f>+#REF!</f>
        <v>#REF!</v>
      </c>
      <c r="N56" s="1" t="e">
        <f>+#REF!</f>
        <v>#REF!</v>
      </c>
      <c r="O56" s="1" t="e">
        <f>+#REF!</f>
        <v>#REF!</v>
      </c>
      <c r="P56" s="1" t="e">
        <f>+#REF!</f>
        <v>#REF!</v>
      </c>
      <c r="Q56" s="1" t="e">
        <f>SUM(M56:P56)</f>
        <v>#REF!</v>
      </c>
    </row>
    <row r="57" spans="6:17" ht="12.75">
      <c r="F57" t="s">
        <v>23</v>
      </c>
      <c r="G57" s="1">
        <v>-1074.08</v>
      </c>
      <c r="H57" s="1">
        <v>-49.597000000000094</v>
      </c>
      <c r="I57" s="1">
        <v>-324.90599999999995</v>
      </c>
      <c r="J57" s="1">
        <v>27.81492614902197</v>
      </c>
      <c r="K57" s="1">
        <v>-1420.768073850978</v>
      </c>
      <c r="M57" s="1" t="e">
        <f>+#REF!</f>
        <v>#REF!</v>
      </c>
      <c r="N57" s="1" t="e">
        <f>+#REF!</f>
        <v>#REF!</v>
      </c>
      <c r="O57" s="1" t="e">
        <f>+#REF!</f>
        <v>#REF!</v>
      </c>
      <c r="P57" s="1" t="e">
        <f>+#REF!</f>
        <v>#REF!</v>
      </c>
      <c r="Q57" s="1" t="e">
        <f>SUM(M57:P57)</f>
        <v>#REF!</v>
      </c>
    </row>
    <row r="58" spans="6:17" ht="12.75">
      <c r="F58" t="s">
        <v>24</v>
      </c>
      <c r="G58" s="1">
        <v>0</v>
      </c>
      <c r="H58" s="1">
        <v>0</v>
      </c>
      <c r="I58" s="1">
        <v>0</v>
      </c>
      <c r="J58" s="1">
        <v>0</v>
      </c>
      <c r="K58" s="1">
        <v>0</v>
      </c>
      <c r="M58" s="1" t="e">
        <f>+#REF!</f>
        <v>#REF!</v>
      </c>
      <c r="N58" s="1" t="e">
        <f>+#REF!</f>
        <v>#REF!</v>
      </c>
      <c r="O58" s="1" t="e">
        <f>+#REF!</f>
        <v>#REF!</v>
      </c>
      <c r="P58" s="1" t="e">
        <f>+#REF!</f>
        <v>#REF!</v>
      </c>
      <c r="Q58" s="1" t="e">
        <f>SUM(M58:P58)</f>
        <v>#REF!</v>
      </c>
    </row>
    <row r="59" spans="5:17" ht="12.75">
      <c r="E59" t="s">
        <v>8</v>
      </c>
      <c r="G59" s="1">
        <v>-322.1030237689978</v>
      </c>
      <c r="H59" s="1">
        <v>-97.54243268824102</v>
      </c>
      <c r="I59" s="1">
        <v>-356.4608439832031</v>
      </c>
      <c r="J59" s="1">
        <v>75.87481289118655</v>
      </c>
      <c r="K59" s="1">
        <v>-700.2314875492555</v>
      </c>
      <c r="M59" s="1" t="e">
        <f>SUM(M60:M63)</f>
        <v>#REF!</v>
      </c>
      <c r="N59" s="1" t="e">
        <f>SUM(N60:N63)</f>
        <v>#REF!</v>
      </c>
      <c r="O59" s="1" t="e">
        <f>SUM(O60:O63)</f>
        <v>#REF!</v>
      </c>
      <c r="P59" s="1" t="e">
        <f>SUM(P60:P63)</f>
        <v>#REF!</v>
      </c>
      <c r="Q59" s="1" t="e">
        <f>SUM(Q60:Q63)</f>
        <v>#REF!</v>
      </c>
    </row>
    <row r="60" spans="6:17" ht="12.75">
      <c r="F60" t="s">
        <v>21</v>
      </c>
      <c r="G60" s="1">
        <v>256.36699999999973</v>
      </c>
      <c r="H60" s="1">
        <v>100.2232171925013</v>
      </c>
      <c r="I60" s="1">
        <v>197.9180000000002</v>
      </c>
      <c r="J60" s="1">
        <v>170.49516770186315</v>
      </c>
      <c r="K60" s="1">
        <v>725.0033848943643</v>
      </c>
      <c r="M60" s="1" t="e">
        <f>+#REF!</f>
        <v>#REF!</v>
      </c>
      <c r="N60" s="1" t="e">
        <f>+#REF!</f>
        <v>#REF!</v>
      </c>
      <c r="O60" s="1" t="e">
        <f>+#REF!</f>
        <v>#REF!</v>
      </c>
      <c r="P60" s="1" t="e">
        <f>+#REF!</f>
        <v>#REF!</v>
      </c>
      <c r="Q60" s="1" t="e">
        <f>SUM(M60:P60)</f>
        <v>#REF!</v>
      </c>
    </row>
    <row r="61" spans="6:17" ht="12.75">
      <c r="F61" t="s">
        <v>396</v>
      </c>
      <c r="G61" s="1">
        <v>-521.6700237689975</v>
      </c>
      <c r="H61" s="1">
        <v>-183.76564988074233</v>
      </c>
      <c r="I61" s="1">
        <v>-538.7788439832034</v>
      </c>
      <c r="J61" s="1">
        <v>-95.4203548106766</v>
      </c>
      <c r="K61" s="1">
        <v>-1339.6348724436198</v>
      </c>
      <c r="M61" s="1" t="e">
        <f>+#REF!</f>
        <v>#REF!</v>
      </c>
      <c r="N61" s="1" t="e">
        <f>+#REF!</f>
        <v>#REF!</v>
      </c>
      <c r="O61" s="1" t="e">
        <f>+#REF!</f>
        <v>#REF!</v>
      </c>
      <c r="P61" s="1" t="e">
        <f>+#REF!</f>
        <v>#REF!</v>
      </c>
      <c r="Q61" s="1" t="e">
        <f>SUM(M61:P61)</f>
        <v>#REF!</v>
      </c>
    </row>
    <row r="62" spans="6:17" ht="12.75">
      <c r="F62" t="s">
        <v>23</v>
      </c>
      <c r="G62" s="1">
        <v>-55.2</v>
      </c>
      <c r="H62" s="1">
        <v>-10.2</v>
      </c>
      <c r="I62" s="1">
        <v>-14.2</v>
      </c>
      <c r="J62" s="1">
        <v>-12.7</v>
      </c>
      <c r="K62" s="1">
        <v>-92.3</v>
      </c>
      <c r="M62" s="1" t="e">
        <f>+#REF!</f>
        <v>#REF!</v>
      </c>
      <c r="N62" s="1" t="e">
        <f>+#REF!</f>
        <v>#REF!</v>
      </c>
      <c r="O62" s="1" t="e">
        <f>+#REF!</f>
        <v>#REF!</v>
      </c>
      <c r="P62" s="1" t="e">
        <f>+#REF!</f>
        <v>#REF!</v>
      </c>
      <c r="Q62" s="1" t="e">
        <f>SUM(M62:P62)</f>
        <v>#REF!</v>
      </c>
    </row>
    <row r="63" spans="6:17" ht="12.75">
      <c r="F63" t="s">
        <v>25</v>
      </c>
      <c r="G63" s="1">
        <v>-1.6</v>
      </c>
      <c r="H63" s="1">
        <v>-3.8</v>
      </c>
      <c r="I63" s="1">
        <v>-1.4</v>
      </c>
      <c r="J63" s="1">
        <v>13.5</v>
      </c>
      <c r="K63" s="1">
        <v>6.7</v>
      </c>
      <c r="M63" s="1" t="e">
        <f>+#REF!</f>
        <v>#REF!</v>
      </c>
      <c r="N63" s="1" t="e">
        <f>+#REF!</f>
        <v>#REF!</v>
      </c>
      <c r="O63" s="1" t="e">
        <f>+#REF!</f>
        <v>#REF!</v>
      </c>
      <c r="P63" s="1" t="e">
        <f>+#REF!</f>
        <v>#REF!</v>
      </c>
      <c r="Q63" s="1" t="e">
        <f>SUM(M63:P63)</f>
        <v>#REF!</v>
      </c>
    </row>
    <row r="64" spans="4:17" ht="12.75">
      <c r="D64" t="s">
        <v>26</v>
      </c>
      <c r="G64" s="1">
        <v>-91.30000000000007</v>
      </c>
      <c r="H64" s="1">
        <v>-24.52</v>
      </c>
      <c r="I64" s="1">
        <v>136.2</v>
      </c>
      <c r="J64" s="1">
        <v>170.4</v>
      </c>
      <c r="K64" s="1">
        <v>190.78</v>
      </c>
      <c r="M64" s="1" t="e">
        <f>+#REF!</f>
        <v>#REF!</v>
      </c>
      <c r="N64" s="1" t="e">
        <f>+#REF!</f>
        <v>#REF!</v>
      </c>
      <c r="O64" s="1" t="e">
        <f>+#REF!</f>
        <v>#REF!</v>
      </c>
      <c r="P64" s="1" t="e">
        <f>+#REF!</f>
        <v>#REF!</v>
      </c>
      <c r="Q64" s="1" t="e">
        <f>SUM(M64:P64)</f>
        <v>#REF!</v>
      </c>
    </row>
    <row r="65" spans="7:17" ht="12.75">
      <c r="G65" s="1"/>
      <c r="H65" s="1"/>
      <c r="I65" s="1"/>
      <c r="J65" s="1"/>
      <c r="K65" s="1"/>
      <c r="M65" s="1"/>
      <c r="N65" s="1"/>
      <c r="O65" s="1"/>
      <c r="P65" s="1"/>
      <c r="Q65" s="1"/>
    </row>
    <row r="66" spans="1:17" ht="12.75">
      <c r="A66" t="s">
        <v>27</v>
      </c>
      <c r="G66" s="1">
        <v>-274.01371966502643</v>
      </c>
      <c r="H66" s="1">
        <v>387.27872688924595</v>
      </c>
      <c r="I66" s="1">
        <v>-871.6626893621323</v>
      </c>
      <c r="J66" s="1">
        <v>-303.01597223143216</v>
      </c>
      <c r="K66" s="1">
        <v>-1061.413654369348</v>
      </c>
      <c r="M66" s="1" t="e">
        <f>-(M6+M33)</f>
        <v>#REF!</v>
      </c>
      <c r="N66" s="1" t="e">
        <f>-(N6+N33)</f>
        <v>#REF!</v>
      </c>
      <c r="O66" s="1" t="e">
        <f>-(O6+O33)</f>
        <v>#REF!</v>
      </c>
      <c r="P66" s="1" t="e">
        <f>-(P6+P33)</f>
        <v>#REF!</v>
      </c>
      <c r="Q66" s="1" t="e">
        <f>-(Q6+Q33)</f>
        <v>#REF!</v>
      </c>
    </row>
    <row r="67" spans="1:17" ht="6.75" customHeight="1">
      <c r="A67" s="2"/>
      <c r="B67" s="2"/>
      <c r="C67" s="2"/>
      <c r="D67" s="2"/>
      <c r="E67" s="2"/>
      <c r="F67" s="2"/>
      <c r="G67" s="102"/>
      <c r="H67" s="102"/>
      <c r="I67" s="102"/>
      <c r="J67" s="102"/>
      <c r="K67" s="102"/>
      <c r="L67" s="2"/>
      <c r="M67" s="102"/>
      <c r="N67" s="102"/>
      <c r="O67" s="102"/>
      <c r="P67" s="102"/>
      <c r="Q67" s="102"/>
    </row>
    <row r="68" spans="1:17" ht="15.75" customHeight="1">
      <c r="A68" t="s">
        <v>28</v>
      </c>
      <c r="B68" s="3"/>
      <c r="C68" s="3"/>
      <c r="D68" s="3"/>
      <c r="E68" s="3"/>
      <c r="F68" s="3"/>
      <c r="G68" s="4"/>
      <c r="H68" s="4"/>
      <c r="I68" s="4"/>
      <c r="J68" s="4"/>
      <c r="K68" s="4"/>
      <c r="L68" s="3"/>
      <c r="M68" s="4"/>
      <c r="N68" s="4"/>
      <c r="O68" s="4"/>
      <c r="P68" s="4"/>
      <c r="Q68" s="4"/>
    </row>
    <row r="69" spans="1:17" ht="6" customHeight="1">
      <c r="A69" s="3"/>
      <c r="B69" s="3"/>
      <c r="C69" s="3"/>
      <c r="D69" s="3"/>
      <c r="E69" s="3"/>
      <c r="F69" s="3"/>
      <c r="G69" s="4"/>
      <c r="H69" s="4"/>
      <c r="I69" s="4"/>
      <c r="J69" s="4"/>
      <c r="K69" s="4"/>
      <c r="L69" s="3"/>
      <c r="M69" s="4"/>
      <c r="N69" s="4"/>
      <c r="O69" s="4"/>
      <c r="P69" s="4"/>
      <c r="Q69" s="4"/>
    </row>
    <row r="70" spans="1:17" s="3" customFormat="1" ht="12.75">
      <c r="A70" s="3" t="s">
        <v>29</v>
      </c>
      <c r="G70" s="4">
        <v>91.30000000000007</v>
      </c>
      <c r="H70" s="4">
        <v>24.52</v>
      </c>
      <c r="I70" s="4">
        <v>-136.2</v>
      </c>
      <c r="J70" s="4">
        <v>-170.4</v>
      </c>
      <c r="K70" s="4">
        <v>-190.78</v>
      </c>
      <c r="M70" s="4" t="e">
        <f>-M64</f>
        <v>#REF!</v>
      </c>
      <c r="N70" s="4" t="e">
        <f>-N64</f>
        <v>#REF!</v>
      </c>
      <c r="O70" s="4" t="e">
        <f>-O64</f>
        <v>#REF!</v>
      </c>
      <c r="P70" s="4" t="e">
        <f>-P64</f>
        <v>#REF!</v>
      </c>
      <c r="Q70" s="4" t="e">
        <f>SUM(M70:P70)</f>
        <v>#REF!</v>
      </c>
    </row>
    <row r="71" spans="1:17" ht="4.5" customHeight="1">
      <c r="A71" s="3"/>
      <c r="G71" s="1"/>
      <c r="H71" s="1"/>
      <c r="I71" s="1"/>
      <c r="J71" s="1"/>
      <c r="K71" s="1"/>
      <c r="M71" s="1"/>
      <c r="N71" s="1"/>
      <c r="O71" s="1"/>
      <c r="P71" s="1"/>
      <c r="Q71" s="1"/>
    </row>
    <row r="72" spans="1:17" ht="12.75">
      <c r="A72" s="3" t="s">
        <v>473</v>
      </c>
      <c r="G72" s="1">
        <v>-323.08868824995704</v>
      </c>
      <c r="H72" s="1">
        <v>-1149.3653035787092</v>
      </c>
      <c r="I72" s="1">
        <v>983.048889963851</v>
      </c>
      <c r="J72" s="1">
        <v>-29.682423800271692</v>
      </c>
      <c r="K72" s="1">
        <v>-519.087525665087</v>
      </c>
      <c r="M72" s="1" t="e">
        <f>M33-M64</f>
        <v>#REF!</v>
      </c>
      <c r="N72" s="1" t="e">
        <f>N33-N64</f>
        <v>#REF!</v>
      </c>
      <c r="O72" s="1" t="e">
        <f>O33-O64</f>
        <v>#REF!</v>
      </c>
      <c r="P72" s="1" t="e">
        <f>P33-P64</f>
        <v>#REF!</v>
      </c>
      <c r="Q72" s="1" t="e">
        <f>SUM(M72:P72)</f>
        <v>#REF!</v>
      </c>
    </row>
    <row r="73" spans="1:17" ht="6" customHeight="1">
      <c r="A73" s="3"/>
      <c r="G73" s="1"/>
      <c r="H73" s="1"/>
      <c r="I73" s="1"/>
      <c r="J73" s="1"/>
      <c r="K73" s="1"/>
      <c r="M73" s="1"/>
      <c r="N73" s="1"/>
      <c r="O73" s="1"/>
      <c r="P73" s="1"/>
      <c r="Q73" s="1"/>
    </row>
    <row r="74" spans="1:17" ht="12.75">
      <c r="A74" s="103" t="s">
        <v>389</v>
      </c>
      <c r="G74" s="1"/>
      <c r="H74" s="1"/>
      <c r="I74" s="1"/>
      <c r="J74" s="1"/>
      <c r="K74" s="1"/>
      <c r="M74" s="1"/>
      <c r="N74" s="1"/>
      <c r="O74" s="1"/>
      <c r="P74" s="1"/>
      <c r="Q74" s="1"/>
    </row>
    <row r="75" spans="3:17" ht="12.75">
      <c r="C75" s="24" t="s">
        <v>155</v>
      </c>
      <c r="G75" s="130">
        <v>0.6588849</v>
      </c>
      <c r="H75" s="130">
        <v>2.01696131</v>
      </c>
      <c r="I75" s="130">
        <v>2.57361973</v>
      </c>
      <c r="J75" s="130">
        <v>6.27772538</v>
      </c>
      <c r="K75" s="130">
        <v>11.52719132</v>
      </c>
      <c r="M75" s="1">
        <f>+c_6!H21</f>
        <v>4.059182</v>
      </c>
      <c r="N75" s="1">
        <f>+c_6!L21</f>
        <v>1.9620072899999996</v>
      </c>
      <c r="O75" s="1">
        <f>+c_6!P21</f>
        <v>3.06470785</v>
      </c>
      <c r="P75" s="1">
        <f>+c_6!T21</f>
        <v>16.214250519999997</v>
      </c>
      <c r="Q75" s="1">
        <f>SUM(M75:P75)</f>
        <v>25.300147659999997</v>
      </c>
    </row>
    <row r="76" spans="3:17" ht="12.75">
      <c r="C76" s="24" t="s">
        <v>156</v>
      </c>
      <c r="G76" s="130">
        <v>-33.54728</v>
      </c>
      <c r="H76" s="130">
        <v>-55.55368</v>
      </c>
      <c r="I76" s="130">
        <v>-26.94952</v>
      </c>
      <c r="J76" s="130">
        <v>-76.71039999999999</v>
      </c>
      <c r="K76" s="130">
        <v>-192.76088</v>
      </c>
      <c r="M76" s="1">
        <f>-+c_6!I21</f>
        <v>-38.60891236474451</v>
      </c>
      <c r="N76" s="1">
        <f>-+c_6!M21</f>
        <v>-14.511016020481524</v>
      </c>
      <c r="O76" s="1">
        <f>-+c_6!Q21</f>
        <v>-0.44976000000000005</v>
      </c>
      <c r="P76" s="1">
        <f>-+c_6!U21</f>
        <v>-0.81689444</v>
      </c>
      <c r="Q76" s="1">
        <f>SUM(M76:P76)</f>
        <v>-54.38658282522603</v>
      </c>
    </row>
    <row r="77" spans="7:17" ht="3.75" customHeight="1">
      <c r="G77" s="1"/>
      <c r="H77" s="1"/>
      <c r="I77" s="1"/>
      <c r="J77" s="1"/>
      <c r="K77" s="1"/>
      <c r="M77" s="1"/>
      <c r="N77" s="1"/>
      <c r="O77" s="1"/>
      <c r="P77" s="1"/>
      <c r="Q77" s="1"/>
    </row>
    <row r="78" spans="1:17" s="6" customFormat="1" ht="12.75">
      <c r="A78" s="6" t="s">
        <v>395</v>
      </c>
      <c r="G78" s="140">
        <v>-1575.6360159335204</v>
      </c>
      <c r="H78" s="140">
        <v>109.6218953887469</v>
      </c>
      <c r="I78" s="140">
        <v>-695.0536152168561</v>
      </c>
      <c r="J78" s="140">
        <v>-380.158638937973</v>
      </c>
      <c r="K78" s="140">
        <v>-2541.226374699603</v>
      </c>
      <c r="M78" s="5" t="e">
        <f>M79+M80</f>
        <v>#REF!</v>
      </c>
      <c r="N78" s="5" t="e">
        <f>N79+N80</f>
        <v>#REF!</v>
      </c>
      <c r="O78" s="5" t="e">
        <f>O79+O80</f>
        <v>#REF!</v>
      </c>
      <c r="P78" s="5" t="e">
        <f>P79+P80</f>
        <v>#REF!</v>
      </c>
      <c r="Q78" s="5" t="e">
        <f>Q79+Q80</f>
        <v>#REF!</v>
      </c>
    </row>
    <row r="79" spans="2:17" s="6" customFormat="1" ht="12.75">
      <c r="B79" s="6" t="s">
        <v>390</v>
      </c>
      <c r="G79" s="140">
        <v>-1717.63601593352</v>
      </c>
      <c r="H79" s="140">
        <v>-86.17810461125327</v>
      </c>
      <c r="I79" s="140">
        <v>-684.9536152168562</v>
      </c>
      <c r="J79" s="140">
        <v>-588.7586389379728</v>
      </c>
      <c r="K79" s="140">
        <v>-3077.5263746996025</v>
      </c>
      <c r="M79" s="5" t="e">
        <f>+#REF!</f>
        <v>#REF!</v>
      </c>
      <c r="N79" s="5" t="e">
        <f>+#REF!</f>
        <v>#REF!</v>
      </c>
      <c r="O79" s="5" t="e">
        <f>+#REF!</f>
        <v>#REF!</v>
      </c>
      <c r="P79" s="5" t="e">
        <f>+#REF!</f>
        <v>#REF!</v>
      </c>
      <c r="Q79" s="5" t="e">
        <f>SUM(M79:P79)</f>
        <v>#REF!</v>
      </c>
    </row>
    <row r="80" spans="2:17" s="6" customFormat="1" ht="12.75">
      <c r="B80" s="6" t="s">
        <v>391</v>
      </c>
      <c r="G80" s="140">
        <v>141.99999999999943</v>
      </c>
      <c r="H80" s="140">
        <v>195.8</v>
      </c>
      <c r="I80" s="140">
        <v>-10.099999999999909</v>
      </c>
      <c r="J80" s="140">
        <v>208.6</v>
      </c>
      <c r="K80" s="140">
        <v>536.2999999999995</v>
      </c>
      <c r="M80" s="5" t="e">
        <f>+#REF!</f>
        <v>#REF!</v>
      </c>
      <c r="N80" s="5" t="e">
        <f>+#REF!</f>
        <v>#REF!</v>
      </c>
      <c r="O80" s="5" t="e">
        <f>+#REF!</f>
        <v>#REF!</v>
      </c>
      <c r="P80" s="5" t="e">
        <f>+#REF!</f>
        <v>#REF!</v>
      </c>
      <c r="Q80" s="5" t="e">
        <f>SUM(M80:P80)</f>
        <v>#REF!</v>
      </c>
    </row>
    <row r="81" spans="1:17" s="6" customFormat="1" ht="12.75">
      <c r="A81" s="6" t="s">
        <v>408</v>
      </c>
      <c r="G81" s="5"/>
      <c r="H81" s="5"/>
      <c r="I81" s="5"/>
      <c r="J81" s="5"/>
      <c r="K81" s="5"/>
      <c r="M81" s="5"/>
      <c r="N81" s="5"/>
      <c r="O81" s="5"/>
      <c r="P81" s="5"/>
      <c r="Q81" s="5"/>
    </row>
    <row r="82" spans="1:17" s="6" customFormat="1" ht="12.75">
      <c r="A82" s="6" t="s">
        <v>472</v>
      </c>
      <c r="G82" s="5"/>
      <c r="H82" s="5"/>
      <c r="I82" s="5"/>
      <c r="J82" s="5"/>
      <c r="K82" s="5"/>
      <c r="M82" s="5"/>
      <c r="N82" s="5"/>
      <c r="O82" s="5"/>
      <c r="P82" s="5"/>
      <c r="Q82" s="5"/>
    </row>
    <row r="83" spans="5:17" ht="12.75">
      <c r="E83" t="s">
        <v>392</v>
      </c>
      <c r="G83" s="140">
        <v>956.596747</v>
      </c>
      <c r="H83" s="140">
        <v>1315.3022660677439</v>
      </c>
      <c r="I83" s="140">
        <v>1614.295</v>
      </c>
      <c r="J83" s="140">
        <v>2089.0223746079364</v>
      </c>
      <c r="K83" s="140">
        <v>5975.21638767568</v>
      </c>
      <c r="M83" s="5">
        <v>1694.0268282042975</v>
      </c>
      <c r="N83" s="5">
        <v>2465.624283446165</v>
      </c>
      <c r="O83" s="5">
        <v>1980.941842850696</v>
      </c>
      <c r="P83" s="5">
        <v>2901.106496765407</v>
      </c>
      <c r="Q83" s="5">
        <f>SUM(M83:P83)</f>
        <v>9041.699451266566</v>
      </c>
    </row>
    <row r="84" spans="5:17" ht="12.75">
      <c r="E84" t="s">
        <v>393</v>
      </c>
      <c r="G84" s="140">
        <v>-1525.4717707689972</v>
      </c>
      <c r="H84" s="140">
        <v>-1877.7196987559848</v>
      </c>
      <c r="I84" s="140">
        <v>-1230.377843983203</v>
      </c>
      <c r="J84" s="140">
        <v>-2514.8475617167496</v>
      </c>
      <c r="K84" s="140">
        <v>-7148.416875224935</v>
      </c>
      <c r="M84" s="5">
        <v>-1237.5547882900983</v>
      </c>
      <c r="N84" s="5">
        <v>-1523.3480065512124</v>
      </c>
      <c r="O84" s="5">
        <v>-1695.5563648439413</v>
      </c>
      <c r="P84" s="5">
        <v>-2337.8586818203794</v>
      </c>
      <c r="Q84" s="5">
        <f>SUM(M84:P84)</f>
        <v>-6794.317841505631</v>
      </c>
    </row>
    <row r="85" spans="6:17" ht="12.75">
      <c r="F85" t="s">
        <v>394</v>
      </c>
      <c r="G85" s="139">
        <v>-967.4</v>
      </c>
      <c r="H85" s="139">
        <v>-903</v>
      </c>
      <c r="I85" s="139">
        <v>-331</v>
      </c>
      <c r="J85" s="139">
        <v>-1506</v>
      </c>
      <c r="K85" s="139">
        <v>-3707.4</v>
      </c>
      <c r="M85" s="104">
        <f>+c_8!J201</f>
        <v>-95.813819647</v>
      </c>
      <c r="N85" s="104">
        <f>+c_8!N201</f>
        <v>-782.95231477</v>
      </c>
      <c r="O85" s="104">
        <f>+c_8!R201</f>
        <v>-1632.446806676</v>
      </c>
      <c r="P85" s="104">
        <f>+c_8!V201</f>
        <v>-804.309072144</v>
      </c>
      <c r="Q85" s="104">
        <f>SUM(M85:P85)</f>
        <v>-3315.522013237</v>
      </c>
    </row>
    <row r="86" ht="12.75">
      <c r="M86" s="1"/>
    </row>
    <row r="87" spans="11:14" ht="12.75">
      <c r="K87" s="1"/>
      <c r="M87" s="1"/>
      <c r="N87" s="1"/>
    </row>
    <row r="88" spans="11:14" ht="12.75">
      <c r="K88" s="1"/>
      <c r="M88" s="1"/>
      <c r="N88" s="1"/>
    </row>
  </sheetData>
  <mergeCells count="2">
    <mergeCell ref="A1:Q1"/>
    <mergeCell ref="A2:Q2"/>
  </mergeCells>
  <printOptions horizontalCentered="1" verticalCentered="1"/>
  <pageMargins left="0.75" right="0.75" top="1" bottom="1" header="0" footer="0"/>
  <pageSetup horizontalDpi="300" verticalDpi="300" orientation="portrait" scale="70" r:id="rId1"/>
</worksheet>
</file>

<file path=xl/worksheets/sheet3.xml><?xml version="1.0" encoding="utf-8"?>
<worksheet xmlns="http://schemas.openxmlformats.org/spreadsheetml/2006/main" xmlns:r="http://schemas.openxmlformats.org/officeDocument/2006/relationships">
  <sheetPr>
    <pageSetUpPr fitToPage="1"/>
  </sheetPr>
  <dimension ref="B1:Z91"/>
  <sheetViews>
    <sheetView zoomScale="75" zoomScaleNormal="75" zoomScaleSheetLayoutView="75" workbookViewId="0" topLeftCell="A1">
      <selection activeCell="A1" sqref="A1"/>
    </sheetView>
  </sheetViews>
  <sheetFormatPr defaultColWidth="11.421875" defaultRowHeight="12.75"/>
  <cols>
    <col min="1" max="1" width="2.7109375" style="156" customWidth="1"/>
    <col min="2" max="6" width="2.7109375" style="257" customWidth="1"/>
    <col min="7" max="7" width="37.7109375" style="257" customWidth="1"/>
    <col min="8" max="10" width="11.7109375" style="257" customWidth="1"/>
    <col min="11" max="11" width="1.7109375" style="257" customWidth="1"/>
    <col min="12" max="14" width="11.7109375" style="156" customWidth="1"/>
    <col min="15" max="15" width="1.7109375" style="156" customWidth="1"/>
    <col min="16" max="18" width="11.7109375" style="156" customWidth="1"/>
    <col min="19" max="19" width="1.7109375" style="156" customWidth="1"/>
    <col min="20" max="22" width="11.7109375" style="257" customWidth="1"/>
    <col min="23" max="23" width="1.7109375" style="257" customWidth="1"/>
    <col min="24" max="26" width="11.7109375" style="257" customWidth="1"/>
    <col min="27" max="16384" width="11.421875" style="156" customWidth="1"/>
  </cols>
  <sheetData>
    <row r="1" spans="2:26" s="336" customFormat="1" ht="13.5" customHeight="1">
      <c r="B1" s="156" t="s">
        <v>651</v>
      </c>
      <c r="C1" s="335"/>
      <c r="D1" s="335"/>
      <c r="E1" s="335"/>
      <c r="F1" s="335"/>
      <c r="G1" s="335"/>
      <c r="H1" s="335"/>
      <c r="I1" s="335"/>
      <c r="J1" s="335"/>
      <c r="K1" s="335"/>
      <c r="L1" s="335"/>
      <c r="M1" s="335"/>
      <c r="N1" s="335"/>
      <c r="O1" s="335"/>
      <c r="P1" s="335"/>
      <c r="Q1" s="335"/>
      <c r="R1" s="335"/>
      <c r="S1" s="335"/>
      <c r="T1" s="335"/>
      <c r="U1" s="335"/>
      <c r="V1" s="335"/>
      <c r="W1" s="335"/>
      <c r="X1" s="335"/>
      <c r="Z1" s="335"/>
    </row>
    <row r="2" spans="2:26" s="336" customFormat="1" ht="12.75">
      <c r="B2" s="335" t="s">
        <v>695</v>
      </c>
      <c r="C2" s="335"/>
      <c r="D2" s="335"/>
      <c r="E2" s="335"/>
      <c r="F2" s="335"/>
      <c r="G2" s="335"/>
      <c r="H2" s="335"/>
      <c r="I2" s="335"/>
      <c r="J2" s="335"/>
      <c r="K2" s="335"/>
      <c r="L2" s="335"/>
      <c r="M2" s="335"/>
      <c r="N2" s="335"/>
      <c r="O2" s="335"/>
      <c r="P2" s="335"/>
      <c r="Q2" s="335"/>
      <c r="R2" s="335"/>
      <c r="S2" s="335"/>
      <c r="T2" s="335"/>
      <c r="U2" s="335"/>
      <c r="V2" s="335"/>
      <c r="W2" s="335"/>
      <c r="X2" s="335"/>
      <c r="Z2" s="335"/>
    </row>
    <row r="3" spans="2:26" s="336" customFormat="1" ht="12.75">
      <c r="B3" s="350" t="s">
        <v>0</v>
      </c>
      <c r="C3" s="350"/>
      <c r="D3" s="350"/>
      <c r="E3" s="350"/>
      <c r="F3" s="350"/>
      <c r="G3" s="350"/>
      <c r="H3" s="350"/>
      <c r="I3" s="350"/>
      <c r="J3" s="350"/>
      <c r="K3" s="350"/>
      <c r="L3" s="350"/>
      <c r="M3" s="350"/>
      <c r="N3" s="350"/>
      <c r="O3" s="350"/>
      <c r="P3" s="350"/>
      <c r="Q3" s="350"/>
      <c r="R3" s="350"/>
      <c r="S3" s="350"/>
      <c r="T3" s="350"/>
      <c r="U3" s="350"/>
      <c r="V3" s="350"/>
      <c r="W3" s="350"/>
      <c r="X3" s="350"/>
      <c r="Z3" s="286"/>
    </row>
    <row r="4" spans="2:7" ht="12.75">
      <c r="B4" s="291"/>
      <c r="C4" s="291"/>
      <c r="D4" s="291"/>
      <c r="E4" s="291"/>
      <c r="F4" s="291"/>
      <c r="G4" s="291"/>
    </row>
    <row r="5" spans="2:26" ht="12.75" customHeight="1">
      <c r="B5" s="292"/>
      <c r="C5" s="292"/>
      <c r="D5" s="292"/>
      <c r="E5" s="292"/>
      <c r="F5" s="292"/>
      <c r="G5" s="292"/>
      <c r="H5" s="381" t="s">
        <v>507</v>
      </c>
      <c r="I5" s="381"/>
      <c r="J5" s="381"/>
      <c r="K5" s="381"/>
      <c r="L5" s="381"/>
      <c r="M5" s="381"/>
      <c r="N5" s="381"/>
      <c r="O5" s="356"/>
      <c r="P5" s="381" t="s">
        <v>507</v>
      </c>
      <c r="Q5" s="381"/>
      <c r="R5" s="381"/>
      <c r="S5" s="381"/>
      <c r="T5" s="381"/>
      <c r="U5" s="381"/>
      <c r="V5" s="381"/>
      <c r="W5" s="381"/>
      <c r="X5" s="381"/>
      <c r="Y5" s="381"/>
      <c r="Z5" s="381"/>
    </row>
    <row r="6" spans="2:26" ht="12.75">
      <c r="B6" s="291"/>
      <c r="C6" s="291"/>
      <c r="D6" s="291"/>
      <c r="E6" s="291"/>
      <c r="F6" s="291"/>
      <c r="G6" s="291"/>
      <c r="H6" s="382" t="s">
        <v>497</v>
      </c>
      <c r="I6" s="382"/>
      <c r="J6" s="382"/>
      <c r="L6" s="382" t="s">
        <v>398</v>
      </c>
      <c r="M6" s="382"/>
      <c r="N6" s="382"/>
      <c r="O6" s="294"/>
      <c r="P6" s="382" t="s">
        <v>508</v>
      </c>
      <c r="Q6" s="382"/>
      <c r="R6" s="382"/>
      <c r="S6" s="294"/>
      <c r="T6" s="382" t="s">
        <v>509</v>
      </c>
      <c r="U6" s="382"/>
      <c r="V6" s="382"/>
      <c r="X6" s="382" t="s">
        <v>520</v>
      </c>
      <c r="Y6" s="382"/>
      <c r="Z6" s="382"/>
    </row>
    <row r="7" spans="2:26" ht="12.75">
      <c r="B7" s="258" t="s">
        <v>1</v>
      </c>
      <c r="H7" s="288" t="s">
        <v>157</v>
      </c>
      <c r="I7" s="288" t="s">
        <v>158</v>
      </c>
      <c r="J7" s="288" t="s">
        <v>159</v>
      </c>
      <c r="L7" s="288" t="s">
        <v>157</v>
      </c>
      <c r="M7" s="288" t="s">
        <v>158</v>
      </c>
      <c r="N7" s="288" t="s">
        <v>159</v>
      </c>
      <c r="O7" s="288"/>
      <c r="P7" s="288" t="s">
        <v>157</v>
      </c>
      <c r="Q7" s="288" t="s">
        <v>158</v>
      </c>
      <c r="R7" s="288" t="s">
        <v>159</v>
      </c>
      <c r="S7" s="288"/>
      <c r="T7" s="288" t="s">
        <v>157</v>
      </c>
      <c r="U7" s="288" t="s">
        <v>158</v>
      </c>
      <c r="V7" s="288" t="s">
        <v>159</v>
      </c>
      <c r="X7" s="288" t="s">
        <v>157</v>
      </c>
      <c r="Y7" s="288" t="s">
        <v>158</v>
      </c>
      <c r="Z7" s="288" t="s">
        <v>159</v>
      </c>
    </row>
    <row r="8" spans="2:26" ht="19.5" customHeight="1">
      <c r="B8" s="259"/>
      <c r="C8" s="259"/>
      <c r="D8" s="259"/>
      <c r="E8" s="259"/>
      <c r="F8" s="259"/>
      <c r="G8" s="259"/>
      <c r="H8" s="259"/>
      <c r="I8" s="259"/>
      <c r="J8" s="259"/>
      <c r="K8" s="259"/>
      <c r="L8" s="259"/>
      <c r="M8" s="259"/>
      <c r="N8" s="259"/>
      <c r="O8" s="259"/>
      <c r="P8" s="259"/>
      <c r="Q8" s="259"/>
      <c r="R8" s="259"/>
      <c r="S8" s="259"/>
      <c r="T8" s="259"/>
      <c r="U8" s="259"/>
      <c r="V8" s="259"/>
      <c r="W8" s="259"/>
      <c r="X8" s="259"/>
      <c r="Y8" s="259"/>
      <c r="Z8" s="259"/>
    </row>
    <row r="9" spans="12:19" ht="12" customHeight="1">
      <c r="L9" s="257"/>
      <c r="M9" s="257"/>
      <c r="N9" s="257"/>
      <c r="O9" s="257"/>
      <c r="P9" s="257"/>
      <c r="Q9" s="257"/>
      <c r="R9" s="257"/>
      <c r="S9" s="257"/>
    </row>
    <row r="10" spans="2:26" s="254" customFormat="1" ht="12.75" customHeight="1">
      <c r="B10" s="255" t="s">
        <v>488</v>
      </c>
      <c r="C10" s="255"/>
      <c r="D10" s="255"/>
      <c r="E10" s="255"/>
      <c r="F10" s="255"/>
      <c r="G10" s="255"/>
      <c r="H10" s="255">
        <f>H12+H26+H37</f>
        <v>17070.888987445876</v>
      </c>
      <c r="I10" s="255">
        <f>I12+I26+I37</f>
        <v>15221.123485990747</v>
      </c>
      <c r="J10" s="255">
        <f>+H10-I10</f>
        <v>1849.7655014551292</v>
      </c>
      <c r="K10" s="255"/>
      <c r="L10" s="255">
        <f>L12+L26+L37</f>
        <v>19571.753594224774</v>
      </c>
      <c r="M10" s="255">
        <f>M12+M26+M37</f>
        <v>18045.859435785627</v>
      </c>
      <c r="N10" s="255">
        <f>+L10-M10</f>
        <v>1525.8941584391468</v>
      </c>
      <c r="O10" s="255"/>
      <c r="P10" s="255">
        <f>P12+P26+P37</f>
        <v>19025.62304922652</v>
      </c>
      <c r="Q10" s="255">
        <f>Q12+Q26+Q37</f>
        <v>17173.990338758646</v>
      </c>
      <c r="R10" s="255">
        <f>+P10-Q10</f>
        <v>1851.6327104678749</v>
      </c>
      <c r="S10" s="255"/>
      <c r="T10" s="255">
        <f>T12+T26+T37</f>
        <v>20505.820358259472</v>
      </c>
      <c r="U10" s="255">
        <f>U12+U26+U37</f>
        <v>18578.85326218822</v>
      </c>
      <c r="V10" s="255">
        <f>+T10-U10</f>
        <v>1926.9670960712538</v>
      </c>
      <c r="W10" s="255"/>
      <c r="X10" s="255">
        <f>X12+X26+X37</f>
        <v>76174.08598915665</v>
      </c>
      <c r="Y10" s="255">
        <f>Y12+Y26+Y37</f>
        <v>69019.82652272325</v>
      </c>
      <c r="Z10" s="255">
        <f>+X10-Y10</f>
        <v>7154.259466433403</v>
      </c>
    </row>
    <row r="11" spans="12:19" ht="12.75" customHeight="1">
      <c r="L11" s="257"/>
      <c r="M11" s="257"/>
      <c r="N11" s="257"/>
      <c r="O11" s="257"/>
      <c r="P11" s="257"/>
      <c r="Q11" s="257"/>
      <c r="R11" s="257"/>
      <c r="S11" s="257"/>
    </row>
    <row r="12" spans="3:26" ht="12.75" customHeight="1">
      <c r="C12" s="257" t="s">
        <v>3</v>
      </c>
      <c r="H12" s="257">
        <f>H13+H21</f>
        <v>15869.364864769075</v>
      </c>
      <c r="I12" s="257">
        <f>I13+I21</f>
        <v>10560.728220151424</v>
      </c>
      <c r="J12" s="257">
        <f aca="true" t="shared" si="0" ref="J12:J19">+H12-I12</f>
        <v>5308.636644617651</v>
      </c>
      <c r="L12" s="257">
        <f>L13+L21</f>
        <v>17255.67588385674</v>
      </c>
      <c r="M12" s="257">
        <f>M13+M21</f>
        <v>10858.749700356584</v>
      </c>
      <c r="N12" s="257">
        <f aca="true" t="shared" si="1" ref="N12:N19">+L12-M12</f>
        <v>6396.926183500156</v>
      </c>
      <c r="O12" s="257"/>
      <c r="P12" s="257">
        <f>P13+P21</f>
        <v>17372.017421875724</v>
      </c>
      <c r="Q12" s="257">
        <f>Q13+Q21</f>
        <v>11424.259704036414</v>
      </c>
      <c r="R12" s="257">
        <f aca="true" t="shared" si="2" ref="R12:R19">+P12-Q12</f>
        <v>5947.757717839309</v>
      </c>
      <c r="S12" s="257"/>
      <c r="T12" s="257">
        <f>T13+T21</f>
        <v>16013.47240411299</v>
      </c>
      <c r="U12" s="257">
        <f>U13+U21</f>
        <v>11517.870999385745</v>
      </c>
      <c r="V12" s="257">
        <f aca="true" t="shared" si="3" ref="V12:V19">+T12-U12</f>
        <v>4495.601404727246</v>
      </c>
      <c r="X12" s="257">
        <f>X13+X21</f>
        <v>66510.53057461453</v>
      </c>
      <c r="Y12" s="257">
        <f>Y13+Y21</f>
        <v>44361.60862393018</v>
      </c>
      <c r="Z12" s="257">
        <f aca="true" t="shared" si="4" ref="Z12:Z19">+X12-Y12</f>
        <v>22148.92195068435</v>
      </c>
    </row>
    <row r="13" spans="2:26" s="254" customFormat="1" ht="12.75" customHeight="1">
      <c r="B13" s="255"/>
      <c r="C13" s="255"/>
      <c r="D13" s="255" t="s">
        <v>489</v>
      </c>
      <c r="E13" s="255"/>
      <c r="F13" s="255"/>
      <c r="G13" s="255"/>
      <c r="H13" s="255">
        <f>H14+H17+H18+H19</f>
        <v>13838.834864769075</v>
      </c>
      <c r="I13" s="255">
        <f>I14+I17+I18+I19</f>
        <v>8402.160220151423</v>
      </c>
      <c r="J13" s="255">
        <f t="shared" si="0"/>
        <v>5436.674644617651</v>
      </c>
      <c r="K13" s="255"/>
      <c r="L13" s="255">
        <f>L14+L17+L18+L19</f>
        <v>15389.695883856739</v>
      </c>
      <c r="M13" s="255">
        <f>M14+M17+M18+M19</f>
        <v>8794.636700356585</v>
      </c>
      <c r="N13" s="255">
        <f t="shared" si="1"/>
        <v>6595.059183500154</v>
      </c>
      <c r="O13" s="255"/>
      <c r="P13" s="255">
        <f>P14+P17+P18+P19</f>
        <v>15553.793421875724</v>
      </c>
      <c r="Q13" s="255">
        <f>Q14+Q17+Q18+Q19</f>
        <v>9365.091704036415</v>
      </c>
      <c r="R13" s="255">
        <f t="shared" si="2"/>
        <v>6188.701717839309</v>
      </c>
      <c r="S13" s="255"/>
      <c r="T13" s="255">
        <f>T14+T17+T18+T19</f>
        <v>13897.78240411299</v>
      </c>
      <c r="U13" s="255">
        <f>U14+U17+U18+U19</f>
        <v>9337.900999385745</v>
      </c>
      <c r="V13" s="255">
        <f t="shared" si="3"/>
        <v>4559.881404727244</v>
      </c>
      <c r="W13" s="255"/>
      <c r="X13" s="255">
        <f>X14+X17+X18+X19</f>
        <v>58680.10657461453</v>
      </c>
      <c r="Y13" s="255">
        <f>Y14+Y17+Y18+Y19</f>
        <v>35899.78962393018</v>
      </c>
      <c r="Z13" s="255">
        <f t="shared" si="4"/>
        <v>22780.316950684355</v>
      </c>
    </row>
    <row r="14" spans="5:26" ht="12.75" customHeight="1">
      <c r="E14" s="257" t="s">
        <v>167</v>
      </c>
      <c r="H14" s="257">
        <f>H15+H16</f>
        <v>13587.751682199074</v>
      </c>
      <c r="I14" s="257">
        <f>I15+I16</f>
        <v>8199.57800039277</v>
      </c>
      <c r="J14" s="257">
        <f t="shared" si="0"/>
        <v>5388.173681806304</v>
      </c>
      <c r="L14" s="257">
        <f>L15+L16</f>
        <v>15129.36912637674</v>
      </c>
      <c r="M14" s="257">
        <f>M15+M16</f>
        <v>8570.951928481474</v>
      </c>
      <c r="N14" s="257">
        <f t="shared" si="1"/>
        <v>6558.417197895265</v>
      </c>
      <c r="O14" s="257"/>
      <c r="P14" s="257">
        <f>P15+P16</f>
        <v>15325.233172505723</v>
      </c>
      <c r="Q14" s="257">
        <f>Q15+Q16</f>
        <v>9139.319016015148</v>
      </c>
      <c r="R14" s="257">
        <f t="shared" si="2"/>
        <v>6185.914156490575</v>
      </c>
      <c r="S14" s="257"/>
      <c r="T14" s="257">
        <f>T15+T16</f>
        <v>13684.95377058299</v>
      </c>
      <c r="U14" s="257">
        <f>U15+U16</f>
        <v>9140.148183304864</v>
      </c>
      <c r="V14" s="257">
        <f t="shared" si="3"/>
        <v>4544.805587278126</v>
      </c>
      <c r="X14" s="257">
        <f>X15+X16</f>
        <v>57727.30775166453</v>
      </c>
      <c r="Y14" s="257">
        <f>Y15+Y16</f>
        <v>35049.99712819426</v>
      </c>
      <c r="Z14" s="257">
        <f t="shared" si="4"/>
        <v>22677.310623470265</v>
      </c>
    </row>
    <row r="15" spans="7:26" ht="12.75" customHeight="1">
      <c r="G15" s="257" t="s">
        <v>160</v>
      </c>
      <c r="H15" s="257">
        <v>13300.37307632</v>
      </c>
      <c r="I15" s="257">
        <v>7713.662966950285</v>
      </c>
      <c r="J15" s="257">
        <f t="shared" si="0"/>
        <v>5586.710109369715</v>
      </c>
      <c r="L15" s="257">
        <v>14817.0192799011</v>
      </c>
      <c r="M15" s="257">
        <v>8037.325029808472</v>
      </c>
      <c r="N15" s="257">
        <f t="shared" si="1"/>
        <v>6779.694250092628</v>
      </c>
      <c r="O15" s="257"/>
      <c r="P15" s="257">
        <v>14992.469786549998</v>
      </c>
      <c r="Q15" s="257">
        <v>8517.600815863067</v>
      </c>
      <c r="R15" s="257">
        <f t="shared" si="2"/>
        <v>6474.868970686932</v>
      </c>
      <c r="S15" s="257"/>
      <c r="T15" s="257">
        <v>13320.539360529998</v>
      </c>
      <c r="U15" s="257">
        <v>8492.657202089626</v>
      </c>
      <c r="V15" s="257">
        <f t="shared" si="3"/>
        <v>4827.882158440372</v>
      </c>
      <c r="X15" s="257">
        <f>SUM(H15,L15,P15,T15)</f>
        <v>56430.401503301095</v>
      </c>
      <c r="Y15" s="257">
        <f>SUM(I15,M15,Q15,U15)</f>
        <v>32761.246014711454</v>
      </c>
      <c r="Z15" s="257">
        <f t="shared" si="4"/>
        <v>23669.15548858964</v>
      </c>
    </row>
    <row r="16" spans="7:26" ht="12.75" customHeight="1">
      <c r="G16" s="257" t="s">
        <v>96</v>
      </c>
      <c r="H16" s="257">
        <v>287.3786058790745</v>
      </c>
      <c r="I16" s="257">
        <v>485.9150334424844</v>
      </c>
      <c r="J16" s="257">
        <f t="shared" si="0"/>
        <v>-198.53642756340992</v>
      </c>
      <c r="L16" s="257">
        <v>312.34984647564033</v>
      </c>
      <c r="M16" s="257">
        <v>533.626898673002</v>
      </c>
      <c r="N16" s="257">
        <f t="shared" si="1"/>
        <v>-221.27705219736163</v>
      </c>
      <c r="O16" s="257"/>
      <c r="P16" s="257">
        <v>332.76338595572537</v>
      </c>
      <c r="Q16" s="257">
        <v>621.7182001520814</v>
      </c>
      <c r="R16" s="257">
        <f t="shared" si="2"/>
        <v>-288.95481419635604</v>
      </c>
      <c r="S16" s="257"/>
      <c r="T16" s="257">
        <v>364.41441005299237</v>
      </c>
      <c r="U16" s="257">
        <v>647.4909812152388</v>
      </c>
      <c r="V16" s="257">
        <f t="shared" si="3"/>
        <v>-283.0765711622464</v>
      </c>
      <c r="X16" s="257">
        <f aca="true" t="shared" si="5" ref="X16:Y19">SUM(H16,L16,P16,T16)</f>
        <v>1296.9062483634325</v>
      </c>
      <c r="Y16" s="257">
        <f t="shared" si="5"/>
        <v>2288.7511134828064</v>
      </c>
      <c r="Z16" s="257">
        <f t="shared" si="4"/>
        <v>-991.8448651193739</v>
      </c>
    </row>
    <row r="17" spans="5:26" ht="12.75" customHeight="1">
      <c r="E17" s="257" t="s">
        <v>168</v>
      </c>
      <c r="H17" s="257">
        <v>0.450097011996349</v>
      </c>
      <c r="I17" s="257">
        <v>11.160544417594377</v>
      </c>
      <c r="J17" s="257">
        <f t="shared" si="0"/>
        <v>-10.710447405598028</v>
      </c>
      <c r="L17" s="257">
        <v>0.450097011996349</v>
      </c>
      <c r="M17" s="257">
        <v>8.503487102714022</v>
      </c>
      <c r="N17" s="257">
        <f t="shared" si="1"/>
        <v>-8.053390090717674</v>
      </c>
      <c r="O17" s="257"/>
      <c r="P17" s="257">
        <v>0.450097011996349</v>
      </c>
      <c r="Q17" s="257">
        <v>8.996686585117528</v>
      </c>
      <c r="R17" s="257">
        <f t="shared" si="2"/>
        <v>-8.54658957312118</v>
      </c>
      <c r="S17" s="257"/>
      <c r="T17" s="257">
        <v>0.450097011996349</v>
      </c>
      <c r="U17" s="257">
        <v>8.190921999999999</v>
      </c>
      <c r="V17" s="257">
        <f t="shared" si="3"/>
        <v>-7.7408249880036495</v>
      </c>
      <c r="X17" s="257">
        <f t="shared" si="5"/>
        <v>1.800388047985396</v>
      </c>
      <c r="Y17" s="257">
        <f t="shared" si="5"/>
        <v>36.85164010542593</v>
      </c>
      <c r="Z17" s="257">
        <f t="shared" si="4"/>
        <v>-35.051252057440536</v>
      </c>
    </row>
    <row r="18" spans="5:26" ht="12.75" customHeight="1">
      <c r="E18" s="257" t="s">
        <v>169</v>
      </c>
      <c r="H18" s="257">
        <v>121.47190998800367</v>
      </c>
      <c r="I18" s="257">
        <v>191.4216753410578</v>
      </c>
      <c r="J18" s="257">
        <f t="shared" si="0"/>
        <v>-69.94976535305413</v>
      </c>
      <c r="L18" s="257">
        <v>114.10977446800362</v>
      </c>
      <c r="M18" s="257">
        <v>215.18128477239577</v>
      </c>
      <c r="N18" s="257">
        <f t="shared" si="1"/>
        <v>-101.07151030439215</v>
      </c>
      <c r="O18" s="257"/>
      <c r="P18" s="257">
        <v>98.99236150800367</v>
      </c>
      <c r="Q18" s="257">
        <v>216.77600143614845</v>
      </c>
      <c r="R18" s="257">
        <f t="shared" si="2"/>
        <v>-117.78363992814478</v>
      </c>
      <c r="S18" s="257"/>
      <c r="T18" s="257">
        <v>85.03750036800363</v>
      </c>
      <c r="U18" s="257">
        <v>189.56189408088144</v>
      </c>
      <c r="V18" s="257">
        <f t="shared" si="3"/>
        <v>-104.52439371287781</v>
      </c>
      <c r="X18" s="257">
        <f t="shared" si="5"/>
        <v>419.6115463320146</v>
      </c>
      <c r="Y18" s="257">
        <f t="shared" si="5"/>
        <v>812.9408556304835</v>
      </c>
      <c r="Z18" s="257">
        <f t="shared" si="4"/>
        <v>-393.3293092984689</v>
      </c>
    </row>
    <row r="19" spans="5:26" ht="12.75" customHeight="1">
      <c r="E19" s="257" t="s">
        <v>170</v>
      </c>
      <c r="H19" s="257">
        <v>129.16117557</v>
      </c>
      <c r="I19" s="257">
        <v>0</v>
      </c>
      <c r="J19" s="257">
        <f t="shared" si="0"/>
        <v>129.16117557</v>
      </c>
      <c r="L19" s="257">
        <v>145.766886</v>
      </c>
      <c r="M19" s="257">
        <v>0</v>
      </c>
      <c r="N19" s="257">
        <f t="shared" si="1"/>
        <v>145.766886</v>
      </c>
      <c r="O19" s="257"/>
      <c r="P19" s="257">
        <v>129.11779085</v>
      </c>
      <c r="Q19" s="257">
        <v>0</v>
      </c>
      <c r="R19" s="257">
        <f t="shared" si="2"/>
        <v>129.11779085</v>
      </c>
      <c r="S19" s="257"/>
      <c r="T19" s="257">
        <v>127.34103615000001</v>
      </c>
      <c r="U19" s="257">
        <v>0</v>
      </c>
      <c r="V19" s="257">
        <f t="shared" si="3"/>
        <v>127.34103615000001</v>
      </c>
      <c r="X19" s="257">
        <f t="shared" si="5"/>
        <v>531.38688857</v>
      </c>
      <c r="Y19" s="257">
        <f t="shared" si="5"/>
        <v>0</v>
      </c>
      <c r="Z19" s="257">
        <f t="shared" si="4"/>
        <v>531.38688857</v>
      </c>
    </row>
    <row r="20" spans="12:19" ht="12.75" customHeight="1">
      <c r="L20" s="257"/>
      <c r="M20" s="257"/>
      <c r="N20" s="257"/>
      <c r="O20" s="257"/>
      <c r="P20" s="257"/>
      <c r="Q20" s="257"/>
      <c r="R20" s="257"/>
      <c r="S20" s="257"/>
    </row>
    <row r="21" spans="2:26" s="280" customFormat="1" ht="12.75" customHeight="1">
      <c r="B21" s="233"/>
      <c r="C21" s="233"/>
      <c r="D21" s="233" t="s">
        <v>490</v>
      </c>
      <c r="E21" s="233"/>
      <c r="F21" s="233"/>
      <c r="G21" s="233"/>
      <c r="H21" s="233">
        <f>H22+H23+H24</f>
        <v>2030.53</v>
      </c>
      <c r="I21" s="233">
        <f>I22+I23+I24</f>
        <v>2158.568</v>
      </c>
      <c r="J21" s="233">
        <f>+H21-I21</f>
        <v>-128.03800000000024</v>
      </c>
      <c r="K21" s="233"/>
      <c r="L21" s="233">
        <f>L22+L23+L24</f>
        <v>1865.98</v>
      </c>
      <c r="M21" s="233">
        <f>M22+M23+M24</f>
        <v>2064.1130000000003</v>
      </c>
      <c r="N21" s="233">
        <f>+L21-M21</f>
        <v>-198.13300000000027</v>
      </c>
      <c r="O21" s="233"/>
      <c r="P21" s="233">
        <f>P22+P23+P24</f>
        <v>1818.2240000000002</v>
      </c>
      <c r="Q21" s="233">
        <f>Q22+Q23+Q24</f>
        <v>2059.168</v>
      </c>
      <c r="R21" s="233">
        <f>+P21-Q21</f>
        <v>-240.94399999999996</v>
      </c>
      <c r="S21" s="233"/>
      <c r="T21" s="233">
        <f>T22+T23+T24</f>
        <v>2115.69</v>
      </c>
      <c r="U21" s="233">
        <f>U22+U23+U24</f>
        <v>2179.9700000000003</v>
      </c>
      <c r="V21" s="233">
        <f>+T21-U21</f>
        <v>-64.2800000000002</v>
      </c>
      <c r="W21" s="233"/>
      <c r="X21" s="233">
        <f>X22+X23+X24</f>
        <v>7830.424</v>
      </c>
      <c r="Y21" s="233">
        <f>Y22+Y23+Y24</f>
        <v>8461.819</v>
      </c>
      <c r="Z21" s="233">
        <f>+X21-Y21</f>
        <v>-631.3949999999995</v>
      </c>
    </row>
    <row r="22" spans="2:26" s="198" customFormat="1" ht="12.75" customHeight="1">
      <c r="B22" s="219"/>
      <c r="C22" s="219"/>
      <c r="D22" s="219"/>
      <c r="E22" s="219" t="s">
        <v>171</v>
      </c>
      <c r="F22" s="219"/>
      <c r="G22" s="219"/>
      <c r="H22" s="257">
        <v>1186.16</v>
      </c>
      <c r="I22" s="257">
        <v>1159.35</v>
      </c>
      <c r="J22" s="257">
        <f>+H22-I22</f>
        <v>26.810000000000173</v>
      </c>
      <c r="K22" s="257"/>
      <c r="L22" s="257">
        <v>1168.09</v>
      </c>
      <c r="M22" s="257">
        <v>1099.4</v>
      </c>
      <c r="N22" s="257">
        <f>+L22-M22</f>
        <v>68.68999999999983</v>
      </c>
      <c r="O22" s="257"/>
      <c r="P22" s="257">
        <v>1119.98</v>
      </c>
      <c r="Q22" s="257">
        <v>1106.7</v>
      </c>
      <c r="R22" s="257">
        <f>+P22-Q22</f>
        <v>13.279999999999973</v>
      </c>
      <c r="S22" s="257"/>
      <c r="T22" s="257">
        <v>1220.64</v>
      </c>
      <c r="U22" s="257">
        <v>1205.6</v>
      </c>
      <c r="V22" s="257">
        <f>+T22-U22</f>
        <v>15.040000000000191</v>
      </c>
      <c r="W22" s="219"/>
      <c r="X22" s="257">
        <f aca="true" t="shared" si="6" ref="X22:Y24">SUM(H22,L22,P22,T22)</f>
        <v>4694.87</v>
      </c>
      <c r="Y22" s="257">
        <f t="shared" si="6"/>
        <v>4571.049999999999</v>
      </c>
      <c r="Z22" s="219">
        <f>+X22-Y22</f>
        <v>123.82000000000062</v>
      </c>
    </row>
    <row r="23" spans="2:26" s="198" customFormat="1" ht="12.75" customHeight="1">
      <c r="B23" s="219"/>
      <c r="C23" s="219"/>
      <c r="D23" s="219"/>
      <c r="E23" s="219" t="s">
        <v>172</v>
      </c>
      <c r="F23" s="219"/>
      <c r="G23" s="219"/>
      <c r="H23" s="257">
        <v>400.8</v>
      </c>
      <c r="I23" s="257">
        <v>375.7</v>
      </c>
      <c r="J23" s="257">
        <f>+H23-I23</f>
        <v>25.100000000000023</v>
      </c>
      <c r="K23" s="257"/>
      <c r="L23" s="257">
        <v>221.5</v>
      </c>
      <c r="M23" s="257">
        <v>274.7</v>
      </c>
      <c r="N23" s="257">
        <f>+L23-M23</f>
        <v>-53.19999999999999</v>
      </c>
      <c r="O23" s="257"/>
      <c r="P23" s="257">
        <v>225</v>
      </c>
      <c r="Q23" s="257">
        <v>311.5</v>
      </c>
      <c r="R23" s="257">
        <f>+P23-Q23</f>
        <v>-86.5</v>
      </c>
      <c r="S23" s="257"/>
      <c r="T23" s="257">
        <v>366</v>
      </c>
      <c r="U23" s="257">
        <v>277.4</v>
      </c>
      <c r="V23" s="257">
        <f>+T23-U23</f>
        <v>88.60000000000002</v>
      </c>
      <c r="W23" s="219"/>
      <c r="X23" s="257">
        <f t="shared" si="6"/>
        <v>1213.3</v>
      </c>
      <c r="Y23" s="257">
        <f t="shared" si="6"/>
        <v>1239.3</v>
      </c>
      <c r="Z23" s="219">
        <f>+X23-Y23</f>
        <v>-26</v>
      </c>
    </row>
    <row r="24" spans="2:26" s="198" customFormat="1" ht="12.75" customHeight="1">
      <c r="B24" s="219"/>
      <c r="C24" s="219"/>
      <c r="D24" s="219"/>
      <c r="E24" s="219" t="s">
        <v>53</v>
      </c>
      <c r="F24" s="219"/>
      <c r="G24" s="219"/>
      <c r="H24" s="257">
        <v>443.57</v>
      </c>
      <c r="I24" s="257">
        <v>623.518</v>
      </c>
      <c r="J24" s="257">
        <f>+H24-I24</f>
        <v>-179.94800000000004</v>
      </c>
      <c r="K24" s="257"/>
      <c r="L24" s="257">
        <v>476.39</v>
      </c>
      <c r="M24" s="257">
        <v>690.013</v>
      </c>
      <c r="N24" s="257">
        <f>+L24-M24</f>
        <v>-213.62300000000005</v>
      </c>
      <c r="O24" s="257"/>
      <c r="P24" s="257">
        <v>473.244</v>
      </c>
      <c r="Q24" s="257">
        <v>640.968</v>
      </c>
      <c r="R24" s="257">
        <f>+P24-Q24</f>
        <v>-167.72399999999993</v>
      </c>
      <c r="S24" s="257"/>
      <c r="T24" s="257">
        <v>529.05</v>
      </c>
      <c r="U24" s="257">
        <v>696.97</v>
      </c>
      <c r="V24" s="257">
        <f>+T24-U24</f>
        <v>-167.92000000000007</v>
      </c>
      <c r="W24" s="219"/>
      <c r="X24" s="257">
        <f t="shared" si="6"/>
        <v>1922.2540000000001</v>
      </c>
      <c r="Y24" s="257">
        <f t="shared" si="6"/>
        <v>2651.469</v>
      </c>
      <c r="Z24" s="219">
        <f>+X24-Y24</f>
        <v>-729.2149999999999</v>
      </c>
    </row>
    <row r="25" spans="12:19" ht="12.75" customHeight="1">
      <c r="L25" s="257"/>
      <c r="M25" s="257"/>
      <c r="N25" s="257"/>
      <c r="O25" s="257"/>
      <c r="P25" s="257"/>
      <c r="Q25" s="257"/>
      <c r="R25" s="257"/>
      <c r="S25" s="257"/>
    </row>
    <row r="26" spans="3:26" ht="12.75" customHeight="1">
      <c r="C26" s="257" t="s">
        <v>6</v>
      </c>
      <c r="H26" s="257">
        <f>H27+H28</f>
        <v>649.2771910236501</v>
      </c>
      <c r="I26" s="257">
        <f>I27+I28</f>
        <v>4532.695156273374</v>
      </c>
      <c r="J26" s="257">
        <f aca="true" t="shared" si="7" ref="J26:J35">+H26-I26</f>
        <v>-3883.4179652497237</v>
      </c>
      <c r="L26" s="257">
        <f>L27+L28</f>
        <v>991.926437884034</v>
      </c>
      <c r="M26" s="257">
        <f>M27+M28</f>
        <v>7061.80562779271</v>
      </c>
      <c r="N26" s="257">
        <f aca="true" t="shared" si="8" ref="N26:N33">+L26-M26</f>
        <v>-6069.8791899086755</v>
      </c>
      <c r="O26" s="257"/>
      <c r="P26" s="257">
        <f>P27+P28</f>
        <v>775.2349024620205</v>
      </c>
      <c r="Q26" s="257">
        <f>Q27+Q28</f>
        <v>5596.831714337633</v>
      </c>
      <c r="R26" s="257">
        <f aca="true" t="shared" si="9" ref="R26:R35">+P26-Q26</f>
        <v>-4821.596811875612</v>
      </c>
      <c r="S26" s="257"/>
      <c r="T26" s="257">
        <f>T27+T28</f>
        <v>3244.2547300675387</v>
      </c>
      <c r="U26" s="257">
        <f>U27+U28</f>
        <v>6870.3870529869355</v>
      </c>
      <c r="V26" s="257">
        <f aca="true" t="shared" si="10" ref="V26:V35">+T26-U26</f>
        <v>-3626.1323229193968</v>
      </c>
      <c r="X26" s="257">
        <f>X27+X28</f>
        <v>5660.693261437243</v>
      </c>
      <c r="Y26" s="257">
        <f>Y27+Y28</f>
        <v>24061.719551390648</v>
      </c>
      <c r="Z26" s="257">
        <f aca="true" t="shared" si="11" ref="Z26:Z35">+X26-Y26</f>
        <v>-18401.026289953406</v>
      </c>
    </row>
    <row r="27" spans="2:26" s="198" customFormat="1" ht="12.75" customHeight="1">
      <c r="B27" s="219"/>
      <c r="C27" s="219"/>
      <c r="D27" s="219"/>
      <c r="E27" s="219" t="s">
        <v>166</v>
      </c>
      <c r="F27" s="219"/>
      <c r="G27" s="219"/>
      <c r="H27" s="257">
        <v>2.5</v>
      </c>
      <c r="I27" s="257">
        <v>3.3</v>
      </c>
      <c r="J27" s="219">
        <f t="shared" si="7"/>
        <v>-0.7999999999999998</v>
      </c>
      <c r="K27" s="219"/>
      <c r="L27" s="219">
        <v>0</v>
      </c>
      <c r="M27" s="219">
        <v>0.8</v>
      </c>
      <c r="N27" s="219">
        <f t="shared" si="8"/>
        <v>-0.8</v>
      </c>
      <c r="O27" s="219"/>
      <c r="P27" s="219">
        <v>0</v>
      </c>
      <c r="Q27" s="219">
        <v>0.8</v>
      </c>
      <c r="R27" s="219">
        <f t="shared" si="9"/>
        <v>-0.8</v>
      </c>
      <c r="S27" s="219"/>
      <c r="T27" s="219">
        <v>0</v>
      </c>
      <c r="U27" s="219">
        <v>0.8</v>
      </c>
      <c r="V27" s="219">
        <f t="shared" si="10"/>
        <v>-0.8</v>
      </c>
      <c r="W27" s="219"/>
      <c r="X27" s="257">
        <f>SUM(H27,L27,P27,T27)</f>
        <v>2.5</v>
      </c>
      <c r="Y27" s="257">
        <f>SUM(I27,M27,Q27,U27)</f>
        <v>5.699999999999999</v>
      </c>
      <c r="Z27" s="219">
        <f t="shared" si="11"/>
        <v>-3.1999999999999993</v>
      </c>
    </row>
    <row r="28" spans="5:26" ht="12.75" customHeight="1">
      <c r="E28" s="257" t="s">
        <v>173</v>
      </c>
      <c r="H28" s="257">
        <f>H29+H32+H35</f>
        <v>646.7771910236501</v>
      </c>
      <c r="I28" s="257">
        <f>I29+I32+I35</f>
        <v>4529.395156273374</v>
      </c>
      <c r="J28" s="257">
        <f t="shared" si="7"/>
        <v>-3882.6179652497235</v>
      </c>
      <c r="L28" s="257">
        <f>L29+L32+L35</f>
        <v>991.926437884034</v>
      </c>
      <c r="M28" s="257">
        <f>M29+M32+M35</f>
        <v>7061.00562779271</v>
      </c>
      <c r="N28" s="257">
        <f t="shared" si="8"/>
        <v>-6069.079189908675</v>
      </c>
      <c r="O28" s="257"/>
      <c r="P28" s="257">
        <f>P29+P32+P35</f>
        <v>775.2349024620205</v>
      </c>
      <c r="Q28" s="257">
        <f>Q29+Q32+Q35</f>
        <v>5596.031714337632</v>
      </c>
      <c r="R28" s="257">
        <f t="shared" si="9"/>
        <v>-4820.796811875612</v>
      </c>
      <c r="S28" s="257"/>
      <c r="T28" s="257">
        <f>T29+T32+T35</f>
        <v>3244.2547300675387</v>
      </c>
      <c r="U28" s="257">
        <f>U29+U32+U35</f>
        <v>6869.587052986935</v>
      </c>
      <c r="V28" s="257">
        <f t="shared" si="10"/>
        <v>-3625.3323229193966</v>
      </c>
      <c r="X28" s="257">
        <f>X29+X32+X35</f>
        <v>5658.193261437243</v>
      </c>
      <c r="Y28" s="257">
        <f>Y29+Y32+Y35</f>
        <v>24056.019551390647</v>
      </c>
      <c r="Z28" s="257">
        <f t="shared" si="11"/>
        <v>-18397.826289953406</v>
      </c>
    </row>
    <row r="29" spans="6:26" ht="12.75" customHeight="1">
      <c r="F29" s="257" t="s">
        <v>161</v>
      </c>
      <c r="G29" s="219"/>
      <c r="H29" s="219">
        <f>H30+H31</f>
        <v>284.46014737218337</v>
      </c>
      <c r="I29" s="219">
        <f>I30+I31</f>
        <v>4076.804120202063</v>
      </c>
      <c r="J29" s="219">
        <f t="shared" si="7"/>
        <v>-3792.34397282988</v>
      </c>
      <c r="K29" s="219"/>
      <c r="L29" s="219">
        <f>L30+L31</f>
        <v>578.83950729</v>
      </c>
      <c r="M29" s="219">
        <f>M30+M31</f>
        <v>6576.737377056185</v>
      </c>
      <c r="N29" s="219">
        <f t="shared" si="8"/>
        <v>-5997.897869766185</v>
      </c>
      <c r="O29" s="219"/>
      <c r="P29" s="219">
        <f>P30+P31</f>
        <v>283.4621889276833</v>
      </c>
      <c r="Q29" s="219">
        <f>Q30+Q31</f>
        <v>5105.344854098106</v>
      </c>
      <c r="R29" s="219">
        <f t="shared" si="9"/>
        <v>-4821.882665170423</v>
      </c>
      <c r="S29" s="219"/>
      <c r="T29" s="219">
        <f>T30+T31</f>
        <v>2280.0917315976835</v>
      </c>
      <c r="U29" s="219">
        <f>U30+U31</f>
        <v>6440.851580159406</v>
      </c>
      <c r="V29" s="219">
        <f t="shared" si="10"/>
        <v>-4160.759848561722</v>
      </c>
      <c r="W29" s="219"/>
      <c r="X29" s="219">
        <f>X30+X31</f>
        <v>3426.8535751875497</v>
      </c>
      <c r="Y29" s="219">
        <f>Y30+Y31</f>
        <v>22199.73793151576</v>
      </c>
      <c r="Z29" s="219">
        <f t="shared" si="11"/>
        <v>-18772.88435632821</v>
      </c>
    </row>
    <row r="30" spans="7:26" ht="12.75" customHeight="1">
      <c r="G30" s="219" t="s">
        <v>155</v>
      </c>
      <c r="H30" s="257">
        <v>282.866682</v>
      </c>
      <c r="I30" s="257">
        <v>0</v>
      </c>
      <c r="J30" s="219">
        <f t="shared" si="7"/>
        <v>282.866682</v>
      </c>
      <c r="K30" s="219"/>
      <c r="L30" s="219">
        <f>+c_6!L14+c_6!L21</f>
        <v>280.76950729</v>
      </c>
      <c r="M30" s="219">
        <f>+c_6!M14</f>
        <v>0</v>
      </c>
      <c r="N30" s="219">
        <f t="shared" si="8"/>
        <v>280.76950729</v>
      </c>
      <c r="O30" s="219"/>
      <c r="P30" s="219">
        <f>+c_6!P14+c_6!P21</f>
        <v>281.87220785</v>
      </c>
      <c r="Q30" s="219">
        <f>+c_6!Q14</f>
        <v>0</v>
      </c>
      <c r="R30" s="219">
        <f t="shared" si="9"/>
        <v>281.87220785</v>
      </c>
      <c r="S30" s="219"/>
      <c r="T30" s="219">
        <f>+c_6!T14+c_6!T21</f>
        <v>295.02175052</v>
      </c>
      <c r="U30" s="219">
        <f>+c_6!U14</f>
        <v>0</v>
      </c>
      <c r="V30" s="219">
        <f t="shared" si="10"/>
        <v>295.02175052</v>
      </c>
      <c r="W30" s="219"/>
      <c r="X30" s="257">
        <f>SUM(H30,L30,P30,T30)</f>
        <v>1140.53014766</v>
      </c>
      <c r="Y30" s="257">
        <f>SUM(I30,M30,Q30,U30)</f>
        <v>0</v>
      </c>
      <c r="Z30" s="219">
        <f t="shared" si="11"/>
        <v>1140.53014766</v>
      </c>
    </row>
    <row r="31" spans="7:26" ht="12.75" customHeight="1">
      <c r="G31" s="257" t="s">
        <v>156</v>
      </c>
      <c r="H31" s="257">
        <v>1.5934653721833332</v>
      </c>
      <c r="I31" s="257">
        <v>4076.804120202063</v>
      </c>
      <c r="J31" s="257">
        <f t="shared" si="7"/>
        <v>-4075.21065482988</v>
      </c>
      <c r="L31" s="257">
        <f>+c_6!L17</f>
        <v>298.07</v>
      </c>
      <c r="M31" s="257">
        <f>c_6!M17+c_6!M21</f>
        <v>6576.737377056185</v>
      </c>
      <c r="N31" s="257">
        <f t="shared" si="8"/>
        <v>-6278.667377056186</v>
      </c>
      <c r="O31" s="257"/>
      <c r="P31" s="257">
        <f>+c_6!P17</f>
        <v>1.5899810776833343</v>
      </c>
      <c r="Q31" s="257">
        <f>c_6!Q17+c_6!Q21</f>
        <v>5105.344854098106</v>
      </c>
      <c r="R31" s="257">
        <f t="shared" si="9"/>
        <v>-5103.754873020423</v>
      </c>
      <c r="S31" s="257"/>
      <c r="T31" s="257">
        <f>+c_6!T17</f>
        <v>1985.0699810776835</v>
      </c>
      <c r="U31" s="257">
        <f>c_6!U17+c_6!U21</f>
        <v>6440.851580159406</v>
      </c>
      <c r="V31" s="257">
        <f t="shared" si="10"/>
        <v>-4455.781599081723</v>
      </c>
      <c r="X31" s="257">
        <f>SUM(H31,L31,P31,T31)</f>
        <v>2286.32342752755</v>
      </c>
      <c r="Y31" s="257">
        <f>SUM(I31,M31,Q31,U31)</f>
        <v>22199.73793151576</v>
      </c>
      <c r="Z31" s="257">
        <f t="shared" si="11"/>
        <v>-19913.41450398821</v>
      </c>
    </row>
    <row r="32" spans="6:26" ht="12.75" customHeight="1">
      <c r="F32" s="257" t="s">
        <v>77</v>
      </c>
      <c r="H32" s="257">
        <f>H33+H34</f>
        <v>157.1633795628709</v>
      </c>
      <c r="I32" s="257">
        <f>I33+I34</f>
        <v>240.92005230929718</v>
      </c>
      <c r="J32" s="257">
        <f t="shared" si="7"/>
        <v>-83.75667274642629</v>
      </c>
      <c r="L32" s="257">
        <f>L33+L34</f>
        <v>150.39989002747546</v>
      </c>
      <c r="M32" s="257">
        <f>M33+M34</f>
        <v>270.6513672586469</v>
      </c>
      <c r="N32" s="257">
        <f t="shared" si="8"/>
        <v>-120.25147723117146</v>
      </c>
      <c r="O32" s="257"/>
      <c r="P32" s="257">
        <f>P33+P34</f>
        <v>204.52052940740833</v>
      </c>
      <c r="Q32" s="257">
        <f>Q33+Q34</f>
        <v>201.31073969985442</v>
      </c>
      <c r="R32" s="257">
        <f t="shared" si="9"/>
        <v>3.2097897075539095</v>
      </c>
      <c r="S32" s="257"/>
      <c r="T32" s="257">
        <f>T33+T34</f>
        <v>644.6354391936575</v>
      </c>
      <c r="U32" s="257">
        <f>U33+U34</f>
        <v>214.38799970172613</v>
      </c>
      <c r="V32" s="257">
        <f t="shared" si="10"/>
        <v>430.24743949193135</v>
      </c>
      <c r="X32" s="257">
        <f>X33+X34</f>
        <v>1156.7192381914122</v>
      </c>
      <c r="Y32" s="257">
        <f>Y33+Y34</f>
        <v>927.2701589695247</v>
      </c>
      <c r="Z32" s="257">
        <f t="shared" si="11"/>
        <v>229.44907922188747</v>
      </c>
    </row>
    <row r="33" spans="7:26" ht="12.75" customHeight="1">
      <c r="G33" s="257" t="s">
        <v>164</v>
      </c>
      <c r="H33" s="257">
        <v>109.08517487211834</v>
      </c>
      <c r="I33" s="257">
        <v>28.816597309297187</v>
      </c>
      <c r="J33" s="257">
        <f t="shared" si="7"/>
        <v>80.26857756282115</v>
      </c>
      <c r="L33" s="257">
        <v>87.9560347669611</v>
      </c>
      <c r="M33" s="257">
        <v>122.11548520141815</v>
      </c>
      <c r="N33" s="257">
        <f t="shared" si="8"/>
        <v>-34.15945043445706</v>
      </c>
      <c r="O33" s="257"/>
      <c r="P33" s="257">
        <v>112.8680726573067</v>
      </c>
      <c r="Q33" s="257">
        <v>22.241939699854424</v>
      </c>
      <c r="R33" s="257">
        <f t="shared" si="9"/>
        <v>90.62613295745227</v>
      </c>
      <c r="S33" s="257"/>
      <c r="T33" s="257">
        <v>524.7676406959382</v>
      </c>
      <c r="U33" s="257">
        <v>43.35985302294763</v>
      </c>
      <c r="V33" s="257">
        <f t="shared" si="10"/>
        <v>481.4077876729906</v>
      </c>
      <c r="X33" s="257">
        <f aca="true" t="shared" si="12" ref="X33:Y35">SUM(H33,L33,P33,T33)</f>
        <v>834.6769229923243</v>
      </c>
      <c r="Y33" s="257">
        <f t="shared" si="12"/>
        <v>216.5338752335174</v>
      </c>
      <c r="Z33" s="257">
        <f t="shared" si="11"/>
        <v>618.1430477588069</v>
      </c>
    </row>
    <row r="34" spans="7:26" ht="12.75" customHeight="1">
      <c r="G34" s="257" t="s">
        <v>165</v>
      </c>
      <c r="H34" s="257">
        <v>48.07820469075253</v>
      </c>
      <c r="I34" s="257">
        <v>212.103455</v>
      </c>
      <c r="J34" s="257">
        <f t="shared" si="7"/>
        <v>-164.02525030924747</v>
      </c>
      <c r="L34" s="257">
        <v>62.443855260514376</v>
      </c>
      <c r="M34" s="257">
        <v>148.53588205722875</v>
      </c>
      <c r="N34" s="257">
        <v>-86.09202679671438</v>
      </c>
      <c r="O34" s="257"/>
      <c r="P34" s="257">
        <v>91.65245675010163</v>
      </c>
      <c r="Q34" s="257">
        <v>179.0688</v>
      </c>
      <c r="R34" s="257">
        <f t="shared" si="9"/>
        <v>-87.41634324989838</v>
      </c>
      <c r="S34" s="257"/>
      <c r="T34" s="257">
        <v>119.8677984977193</v>
      </c>
      <c r="U34" s="257">
        <v>171.0281466787785</v>
      </c>
      <c r="V34" s="257">
        <f t="shared" si="10"/>
        <v>-51.160348181059206</v>
      </c>
      <c r="X34" s="257">
        <f t="shared" si="12"/>
        <v>322.04231519908785</v>
      </c>
      <c r="Y34" s="257">
        <f t="shared" si="12"/>
        <v>710.7362837360073</v>
      </c>
      <c r="Z34" s="257">
        <f t="shared" si="11"/>
        <v>-388.69396853691944</v>
      </c>
    </row>
    <row r="35" spans="6:26" ht="12.75" customHeight="1">
      <c r="F35" s="257" t="s">
        <v>80</v>
      </c>
      <c r="H35" s="257">
        <v>205.15366408859583</v>
      </c>
      <c r="I35" s="257">
        <v>211.67098376201358</v>
      </c>
      <c r="J35" s="257">
        <f t="shared" si="7"/>
        <v>-6.517319673417745</v>
      </c>
      <c r="L35" s="257">
        <v>262.6870405665585</v>
      </c>
      <c r="M35" s="257">
        <v>213.6168834778771</v>
      </c>
      <c r="N35" s="257">
        <v>49.070157088681384</v>
      </c>
      <c r="O35" s="257"/>
      <c r="P35" s="257">
        <v>287.25218412692885</v>
      </c>
      <c r="Q35" s="257">
        <v>289.3761205396713</v>
      </c>
      <c r="R35" s="257">
        <f t="shared" si="9"/>
        <v>-2.1239364127424665</v>
      </c>
      <c r="S35" s="257"/>
      <c r="T35" s="257">
        <v>319.5275592761979</v>
      </c>
      <c r="U35" s="257">
        <v>214.34747312580276</v>
      </c>
      <c r="V35" s="257">
        <f t="shared" si="10"/>
        <v>105.18008615039514</v>
      </c>
      <c r="X35" s="257">
        <f t="shared" si="12"/>
        <v>1074.6204480582812</v>
      </c>
      <c r="Y35" s="257">
        <f t="shared" si="12"/>
        <v>929.0114609053649</v>
      </c>
      <c r="Z35" s="257">
        <f t="shared" si="11"/>
        <v>145.60898715291637</v>
      </c>
    </row>
    <row r="36" spans="12:19" ht="12.75" customHeight="1">
      <c r="L36" s="257"/>
      <c r="M36" s="257"/>
      <c r="N36" s="257"/>
      <c r="O36" s="257"/>
      <c r="P36" s="257"/>
      <c r="Q36" s="257"/>
      <c r="R36" s="257"/>
      <c r="S36" s="257"/>
    </row>
    <row r="37" spans="3:26" ht="12.75" customHeight="1">
      <c r="C37" s="257" t="s">
        <v>10</v>
      </c>
      <c r="H37" s="257">
        <v>552.2469316531505</v>
      </c>
      <c r="I37" s="257">
        <v>127.7001095659492</v>
      </c>
      <c r="J37" s="257">
        <f>+H37-I37</f>
        <v>424.54682208720124</v>
      </c>
      <c r="L37" s="257">
        <v>1324.1512724840004</v>
      </c>
      <c r="M37" s="257">
        <v>125.30410763633314</v>
      </c>
      <c r="N37" s="257">
        <f>+L37-M37</f>
        <v>1198.8471648476673</v>
      </c>
      <c r="O37" s="257"/>
      <c r="P37" s="257">
        <v>878.3707248887777</v>
      </c>
      <c r="Q37" s="257">
        <v>152.89892038460107</v>
      </c>
      <c r="R37" s="257">
        <f>+P37-Q37</f>
        <v>725.4718045041766</v>
      </c>
      <c r="S37" s="257"/>
      <c r="T37" s="257">
        <v>1248.0932240789425</v>
      </c>
      <c r="U37" s="257">
        <v>190.5952098155403</v>
      </c>
      <c r="V37" s="257">
        <f>+T37-U37</f>
        <v>1057.4980142634022</v>
      </c>
      <c r="X37" s="257">
        <f>SUM(H37,L37,P37,T37)</f>
        <v>4002.862153104871</v>
      </c>
      <c r="Y37" s="257">
        <f>SUM(I37,M37,Q37,U37)</f>
        <v>596.4983474024237</v>
      </c>
      <c r="Z37" s="257">
        <f>+X37-Y37</f>
        <v>3406.3638057024473</v>
      </c>
    </row>
    <row r="38" spans="12:19" ht="12.75" customHeight="1">
      <c r="L38" s="257"/>
      <c r="M38" s="257"/>
      <c r="N38" s="257"/>
      <c r="O38" s="257"/>
      <c r="P38" s="257"/>
      <c r="Q38" s="257"/>
      <c r="R38" s="257"/>
      <c r="S38" s="257"/>
    </row>
    <row r="39" spans="2:26" s="254" customFormat="1" ht="12.75" customHeight="1">
      <c r="B39" s="255" t="s">
        <v>491</v>
      </c>
      <c r="C39" s="255"/>
      <c r="D39" s="255"/>
      <c r="E39" s="255"/>
      <c r="F39" s="255"/>
      <c r="G39" s="255"/>
      <c r="H39" s="255">
        <f>H41+H45</f>
        <v>19911.309430890433</v>
      </c>
      <c r="I39" s="255">
        <f>I41+I45</f>
        <v>21098.868672662695</v>
      </c>
      <c r="J39" s="255">
        <f>+H39-I39</f>
        <v>-1187.5592417722619</v>
      </c>
      <c r="K39" s="255"/>
      <c r="L39" s="255">
        <f>L41+L45</f>
        <v>24950.15952405855</v>
      </c>
      <c r="M39" s="255">
        <f>M41+M45</f>
        <v>25386.317930744666</v>
      </c>
      <c r="N39" s="255">
        <f>+L39-M39</f>
        <v>-436.1584066861178</v>
      </c>
      <c r="O39" s="255"/>
      <c r="P39" s="255">
        <f>P41+P45</f>
        <v>24897.575232384326</v>
      </c>
      <c r="Q39" s="255">
        <f>Q41+Q45</f>
        <v>26431.79033084151</v>
      </c>
      <c r="R39" s="255">
        <f>+P39-Q39</f>
        <v>-1534.2150984571854</v>
      </c>
      <c r="S39" s="255"/>
      <c r="T39" s="255">
        <f>T41+T45</f>
        <v>27200.297454648127</v>
      </c>
      <c r="U39" s="255">
        <f>U41+U45</f>
        <v>29670.553058689726</v>
      </c>
      <c r="V39" s="255">
        <f>+T39-U39</f>
        <v>-2470.2556040415984</v>
      </c>
      <c r="W39" s="255"/>
      <c r="X39" s="255">
        <f>X41+X45</f>
        <v>96959.34164198145</v>
      </c>
      <c r="Y39" s="255">
        <f>Y41+Y45</f>
        <v>102587.5299929386</v>
      </c>
      <c r="Z39" s="255">
        <f>+X39-Y39</f>
        <v>-5628.188350957149</v>
      </c>
    </row>
    <row r="40" spans="12:19" ht="12.75" customHeight="1">
      <c r="L40" s="257"/>
      <c r="M40" s="257"/>
      <c r="N40" s="257"/>
      <c r="O40" s="257"/>
      <c r="P40" s="257"/>
      <c r="Q40" s="257"/>
      <c r="R40" s="257"/>
      <c r="S40" s="257"/>
    </row>
    <row r="41" spans="3:26" ht="12.75" customHeight="1">
      <c r="C41" s="257" t="s">
        <v>12</v>
      </c>
      <c r="H41" s="257">
        <f>H42+H43</f>
        <v>3.4311589099999997</v>
      </c>
      <c r="I41" s="257">
        <f>I42+I43</f>
        <v>0</v>
      </c>
      <c r="J41" s="257">
        <f>+H41-I41</f>
        <v>3.4311589099999997</v>
      </c>
      <c r="L41" s="257">
        <f>L42+L43</f>
        <v>2.6706309299999997</v>
      </c>
      <c r="M41" s="257">
        <f>M42+M43</f>
        <v>0</v>
      </c>
      <c r="N41" s="257">
        <f>+L41-M41</f>
        <v>2.6706309299999997</v>
      </c>
      <c r="O41" s="257"/>
      <c r="P41" s="257">
        <f>P42+P43</f>
        <v>2.87723287</v>
      </c>
      <c r="Q41" s="257">
        <f>Q42+Q43</f>
        <v>0</v>
      </c>
      <c r="R41" s="257">
        <f>+P41-Q41</f>
        <v>2.87723287</v>
      </c>
      <c r="S41" s="257"/>
      <c r="T41" s="257">
        <f>T42+T43</f>
        <v>4.32196843</v>
      </c>
      <c r="U41" s="257">
        <f>U42+U43</f>
        <v>0</v>
      </c>
      <c r="V41" s="257">
        <f>+T41-U41</f>
        <v>4.32196843</v>
      </c>
      <c r="X41" s="257">
        <f>X42+X43</f>
        <v>13.300991139999999</v>
      </c>
      <c r="Y41" s="257">
        <f>Y42+Y43</f>
        <v>0</v>
      </c>
      <c r="Z41" s="257">
        <f>+X41-Y41</f>
        <v>13.300991139999999</v>
      </c>
    </row>
    <row r="42" spans="5:26" ht="12.75" customHeight="1">
      <c r="E42" s="257" t="s">
        <v>174</v>
      </c>
      <c r="H42" s="219">
        <v>3.4311589099999997</v>
      </c>
      <c r="I42" s="219">
        <v>0</v>
      </c>
      <c r="J42" s="257">
        <f>+H42-I42</f>
        <v>3.4311589099999997</v>
      </c>
      <c r="K42" s="219"/>
      <c r="L42" s="219">
        <v>2.6706309299999997</v>
      </c>
      <c r="M42" s="219">
        <v>0</v>
      </c>
      <c r="N42" s="257">
        <f>+L42-M42</f>
        <v>2.6706309299999997</v>
      </c>
      <c r="O42" s="219"/>
      <c r="P42" s="219">
        <v>2.87723287</v>
      </c>
      <c r="Q42" s="219">
        <v>0</v>
      </c>
      <c r="R42" s="257">
        <f>+P42-Q42</f>
        <v>2.87723287</v>
      </c>
      <c r="S42" s="219"/>
      <c r="T42" s="219">
        <v>4.32196843</v>
      </c>
      <c r="U42" s="219">
        <v>0</v>
      </c>
      <c r="V42" s="257">
        <f>+T42-U42</f>
        <v>4.32196843</v>
      </c>
      <c r="W42" s="219"/>
      <c r="X42" s="257">
        <f>SUM(H42,L42,P42,T42)</f>
        <v>13.300991139999999</v>
      </c>
      <c r="Y42" s="257">
        <f>SUM(I42,M42,Q42,U42)</f>
        <v>0</v>
      </c>
      <c r="Z42" s="257">
        <f>+X42-Y42</f>
        <v>13.300991139999999</v>
      </c>
    </row>
    <row r="43" spans="5:26" ht="12.75" customHeight="1">
      <c r="E43" s="257" t="s">
        <v>175</v>
      </c>
      <c r="H43" s="219">
        <v>0</v>
      </c>
      <c r="I43" s="219">
        <v>0</v>
      </c>
      <c r="J43" s="257">
        <f>+H43-I43</f>
        <v>0</v>
      </c>
      <c r="K43" s="219"/>
      <c r="L43" s="219">
        <v>0</v>
      </c>
      <c r="M43" s="219">
        <v>0</v>
      </c>
      <c r="N43" s="257">
        <f>+L43-M43</f>
        <v>0</v>
      </c>
      <c r="O43" s="219"/>
      <c r="P43" s="219">
        <v>0</v>
      </c>
      <c r="Q43" s="219">
        <v>0</v>
      </c>
      <c r="R43" s="257">
        <f>+P43-Q43</f>
        <v>0</v>
      </c>
      <c r="S43" s="219"/>
      <c r="T43" s="219">
        <v>0</v>
      </c>
      <c r="U43" s="219">
        <v>0</v>
      </c>
      <c r="V43" s="257">
        <f>+T43-U43</f>
        <v>0</v>
      </c>
      <c r="W43" s="219"/>
      <c r="X43" s="257">
        <f>SUM(H43,L43,P43,T43)</f>
        <v>0</v>
      </c>
      <c r="Y43" s="257">
        <f>SUM(I43,M43,Q43,U43)</f>
        <v>0</v>
      </c>
      <c r="Z43" s="257">
        <f>+X43-Y43</f>
        <v>0</v>
      </c>
    </row>
    <row r="44" spans="12:19" ht="12.75" customHeight="1">
      <c r="L44" s="257"/>
      <c r="M44" s="257"/>
      <c r="N44" s="257"/>
      <c r="O44" s="257"/>
      <c r="P44" s="257"/>
      <c r="Q44" s="257"/>
      <c r="R44" s="257"/>
      <c r="S44" s="257"/>
    </row>
    <row r="45" spans="3:26" ht="12.75" customHeight="1">
      <c r="C45" s="257" t="s">
        <v>13</v>
      </c>
      <c r="H45" s="257">
        <f>H46+H55+H58+H61+H73</f>
        <v>19907.878271980433</v>
      </c>
      <c r="I45" s="257">
        <f>I46+I55+I58+I61+I73</f>
        <v>21098.868672662695</v>
      </c>
      <c r="J45" s="257">
        <f aca="true" t="shared" si="13" ref="J45:J73">+H45-I45</f>
        <v>-1190.9904006822617</v>
      </c>
      <c r="L45" s="257">
        <f>L46+L55+L58+L61+L73</f>
        <v>24947.48889312855</v>
      </c>
      <c r="M45" s="257">
        <f>M46+M55+M58+M61+M73</f>
        <v>25386.317930744666</v>
      </c>
      <c r="N45" s="257">
        <f aca="true" t="shared" si="14" ref="N45:N73">+L45-M45</f>
        <v>-438.8290376161167</v>
      </c>
      <c r="O45" s="257"/>
      <c r="P45" s="257">
        <f>P46+P55+P58+P61+P73</f>
        <v>24894.697999514327</v>
      </c>
      <c r="Q45" s="257">
        <f>Q46+Q55+Q58+Q61+Q73</f>
        <v>26431.79033084151</v>
      </c>
      <c r="R45" s="257">
        <f aca="true" t="shared" si="15" ref="R45:R73">+P45-Q45</f>
        <v>-1537.092331327185</v>
      </c>
      <c r="S45" s="257"/>
      <c r="T45" s="257">
        <f>T46+T55+T58+T61+T73</f>
        <v>27195.97548621813</v>
      </c>
      <c r="U45" s="257">
        <f>U46+U55+U58+U61+U73</f>
        <v>29670.553058689726</v>
      </c>
      <c r="V45" s="257">
        <f aca="true" t="shared" si="16" ref="V45:V73">+T45-U45</f>
        <v>-2474.577572471597</v>
      </c>
      <c r="X45" s="257">
        <f>X46+X55+X58+X61+X73</f>
        <v>96946.04065084145</v>
      </c>
      <c r="Y45" s="257">
        <f>Y46+Y55+Y58+Y61+Y73</f>
        <v>102587.5299929386</v>
      </c>
      <c r="Z45" s="257">
        <f aca="true" t="shared" si="17" ref="Z45:Z73">+X45-Y45</f>
        <v>-5641.489342097149</v>
      </c>
    </row>
    <row r="46" spans="2:26" s="254" customFormat="1" ht="12.75" customHeight="1">
      <c r="B46" s="255"/>
      <c r="C46" s="255"/>
      <c r="D46" s="255"/>
      <c r="E46" s="255" t="s">
        <v>14</v>
      </c>
      <c r="F46" s="255"/>
      <c r="G46" s="255"/>
      <c r="H46" s="255">
        <f>H47+H51</f>
        <v>4086.2295958873688</v>
      </c>
      <c r="I46" s="255">
        <f>I47+I51</f>
        <v>1110.4893172032926</v>
      </c>
      <c r="J46" s="255">
        <f t="shared" si="13"/>
        <v>2975.740278684076</v>
      </c>
      <c r="K46" s="255"/>
      <c r="L46" s="255">
        <f>L47+L51</f>
        <v>4771.36139675615</v>
      </c>
      <c r="M46" s="255">
        <f>M47+M51</f>
        <v>4202.56507315</v>
      </c>
      <c r="N46" s="255">
        <f t="shared" si="14"/>
        <v>568.7963236061496</v>
      </c>
      <c r="O46" s="255"/>
      <c r="P46" s="255">
        <f>P47+P51</f>
        <v>3384.574146038566</v>
      </c>
      <c r="Q46" s="255">
        <f>Q47+Q51</f>
        <v>1265.8029179083273</v>
      </c>
      <c r="R46" s="255">
        <f t="shared" si="15"/>
        <v>2118.771228130239</v>
      </c>
      <c r="S46" s="255"/>
      <c r="T46" s="255">
        <f>T47+T51</f>
        <v>4060.357320697012</v>
      </c>
      <c r="U46" s="255">
        <f>U47+U51</f>
        <v>4596.735855618908</v>
      </c>
      <c r="V46" s="255">
        <f t="shared" si="16"/>
        <v>-536.3785349218965</v>
      </c>
      <c r="W46" s="255"/>
      <c r="X46" s="255">
        <f>X47+X51</f>
        <v>16302.522459379095</v>
      </c>
      <c r="Y46" s="255">
        <f>Y47+Y51</f>
        <v>11175.593163880527</v>
      </c>
      <c r="Z46" s="255">
        <f t="shared" si="17"/>
        <v>5126.9292954985685</v>
      </c>
    </row>
    <row r="47" spans="6:26" ht="12.75" customHeight="1">
      <c r="F47" s="257" t="s">
        <v>155</v>
      </c>
      <c r="H47" s="257">
        <f>H48+H49+H50</f>
        <v>268.53505533</v>
      </c>
      <c r="I47" s="257">
        <f>I48+I49+I50</f>
        <v>878.7678820911096</v>
      </c>
      <c r="J47" s="257">
        <f t="shared" si="13"/>
        <v>-610.2328267611097</v>
      </c>
      <c r="L47" s="257">
        <f>L48+L49+L50</f>
        <v>448.2429694851861</v>
      </c>
      <c r="M47" s="257">
        <f>M48+M49+M50</f>
        <v>953.01288962</v>
      </c>
      <c r="N47" s="257">
        <f t="shared" si="14"/>
        <v>-504.7699201348139</v>
      </c>
      <c r="O47" s="257"/>
      <c r="P47" s="257">
        <f>P48+P49+P50</f>
        <v>368.32917842</v>
      </c>
      <c r="Q47" s="257">
        <f>Q48+Q49+Q50</f>
        <v>711.8598349206441</v>
      </c>
      <c r="R47" s="257">
        <f t="shared" si="15"/>
        <v>-343.53065650064406</v>
      </c>
      <c r="S47" s="257"/>
      <c r="T47" s="257">
        <f>T48+T49+T50</f>
        <v>910.1613496499999</v>
      </c>
      <c r="U47" s="257">
        <f>U48+U49+U50</f>
        <v>1623.0811042712244</v>
      </c>
      <c r="V47" s="257">
        <f t="shared" si="16"/>
        <v>-712.9197546212245</v>
      </c>
      <c r="X47" s="257">
        <f>X48+X49+X50</f>
        <v>1995.268552885186</v>
      </c>
      <c r="Y47" s="257">
        <f>Y48+Y49+Y50</f>
        <v>4166.721710902978</v>
      </c>
      <c r="Z47" s="257">
        <f t="shared" si="17"/>
        <v>-2171.453158017792</v>
      </c>
    </row>
    <row r="48" spans="7:26" ht="12.75" customHeight="1">
      <c r="G48" s="257" t="s">
        <v>15</v>
      </c>
      <c r="H48" s="257">
        <v>59.56025353</v>
      </c>
      <c r="I48" s="257">
        <v>358.7951180111096</v>
      </c>
      <c r="J48" s="257">
        <f t="shared" si="13"/>
        <v>-299.2348644811096</v>
      </c>
      <c r="L48" s="257">
        <v>242.74199733</v>
      </c>
      <c r="M48" s="257">
        <v>132.94244003</v>
      </c>
      <c r="N48" s="257">
        <f t="shared" si="14"/>
        <v>109.7995573</v>
      </c>
      <c r="O48" s="257"/>
      <c r="P48" s="257">
        <v>158.79907290999998</v>
      </c>
      <c r="Q48" s="257">
        <v>113.95708763064405</v>
      </c>
      <c r="R48" s="257">
        <f t="shared" si="15"/>
        <v>44.841985279355924</v>
      </c>
      <c r="S48" s="257"/>
      <c r="T48" s="257">
        <v>88.70192555</v>
      </c>
      <c r="U48" s="257">
        <v>840.0391039812243</v>
      </c>
      <c r="V48" s="257">
        <f t="shared" si="16"/>
        <v>-751.3371784312244</v>
      </c>
      <c r="X48" s="257">
        <f aca="true" t="shared" si="18" ref="X48:Y50">SUM(H48,L48,P48,T48)</f>
        <v>549.8032493200001</v>
      </c>
      <c r="Y48" s="257">
        <f t="shared" si="18"/>
        <v>1445.733749652978</v>
      </c>
      <c r="Z48" s="257">
        <f t="shared" si="17"/>
        <v>-895.930500332978</v>
      </c>
    </row>
    <row r="49" spans="7:26" ht="12.75" customHeight="1">
      <c r="G49" s="257" t="s">
        <v>16</v>
      </c>
      <c r="H49" s="257">
        <v>0</v>
      </c>
      <c r="I49" s="257">
        <v>261.68263078</v>
      </c>
      <c r="J49" s="257">
        <f t="shared" si="13"/>
        <v>-261.68263078</v>
      </c>
      <c r="L49" s="257">
        <v>0</v>
      </c>
      <c r="M49" s="257">
        <v>225.83866982</v>
      </c>
      <c r="N49" s="257">
        <f t="shared" si="14"/>
        <v>-225.83866982</v>
      </c>
      <c r="O49" s="257"/>
      <c r="P49" s="257">
        <v>0</v>
      </c>
      <c r="Q49" s="257">
        <v>249.19518449000003</v>
      </c>
      <c r="R49" s="257">
        <f t="shared" si="15"/>
        <v>-249.19518449000003</v>
      </c>
      <c r="S49" s="257"/>
      <c r="T49" s="257">
        <v>0</v>
      </c>
      <c r="U49" s="257">
        <v>261.44325527</v>
      </c>
      <c r="V49" s="257">
        <f t="shared" si="16"/>
        <v>-261.44325527</v>
      </c>
      <c r="X49" s="257">
        <f t="shared" si="18"/>
        <v>0</v>
      </c>
      <c r="Y49" s="257">
        <f t="shared" si="18"/>
        <v>998.1597403600001</v>
      </c>
      <c r="Z49" s="257">
        <f t="shared" si="17"/>
        <v>-998.1597403600001</v>
      </c>
    </row>
    <row r="50" spans="7:26" ht="12.75" customHeight="1">
      <c r="G50" s="257" t="s">
        <v>17</v>
      </c>
      <c r="H50" s="257">
        <v>208.9748018</v>
      </c>
      <c r="I50" s="257">
        <v>258.2901333</v>
      </c>
      <c r="J50" s="257">
        <f t="shared" si="13"/>
        <v>-49.315331499999985</v>
      </c>
      <c r="L50" s="257">
        <v>205.5009721551861</v>
      </c>
      <c r="M50" s="257">
        <v>594.23177977</v>
      </c>
      <c r="N50" s="257">
        <f t="shared" si="14"/>
        <v>-388.7308076148139</v>
      </c>
      <c r="O50" s="257"/>
      <c r="P50" s="257">
        <v>209.53010551000003</v>
      </c>
      <c r="Q50" s="257">
        <v>348.7075628</v>
      </c>
      <c r="R50" s="257">
        <f t="shared" si="15"/>
        <v>-139.17745728999998</v>
      </c>
      <c r="S50" s="257"/>
      <c r="T50" s="257">
        <v>821.4594240999999</v>
      </c>
      <c r="U50" s="257">
        <v>521.59874502</v>
      </c>
      <c r="V50" s="257">
        <f t="shared" si="16"/>
        <v>299.86067907999984</v>
      </c>
      <c r="X50" s="257">
        <f t="shared" si="18"/>
        <v>1445.4653035651859</v>
      </c>
      <c r="Y50" s="257">
        <f t="shared" si="18"/>
        <v>1722.82822089</v>
      </c>
      <c r="Z50" s="257">
        <f t="shared" si="17"/>
        <v>-277.36291732481413</v>
      </c>
    </row>
    <row r="51" spans="6:26" ht="12.75" customHeight="1">
      <c r="F51" s="257" t="s">
        <v>156</v>
      </c>
      <c r="H51" s="257">
        <f>H52+H53+H54</f>
        <v>3817.694540557369</v>
      </c>
      <c r="I51" s="257">
        <f>I52+I53+I54</f>
        <v>231.72143511218303</v>
      </c>
      <c r="J51" s="257">
        <f t="shared" si="13"/>
        <v>3585.973105445186</v>
      </c>
      <c r="L51" s="257">
        <f>L52+L53+L54</f>
        <v>4323.118427270963</v>
      </c>
      <c r="M51" s="257">
        <f>M52+M53+M54</f>
        <v>3249.5521835299996</v>
      </c>
      <c r="N51" s="257">
        <f t="shared" si="14"/>
        <v>1073.5662437409637</v>
      </c>
      <c r="O51" s="257"/>
      <c r="P51" s="257">
        <f>P52+P53+P54</f>
        <v>3016.244967618566</v>
      </c>
      <c r="Q51" s="257">
        <f>Q52+Q53+Q54</f>
        <v>553.9430829876834</v>
      </c>
      <c r="R51" s="257">
        <f t="shared" si="15"/>
        <v>2462.301884630883</v>
      </c>
      <c r="S51" s="257"/>
      <c r="T51" s="257">
        <f>T52+T53+T54</f>
        <v>3150.195971047012</v>
      </c>
      <c r="U51" s="257">
        <f>U52+U53+U54</f>
        <v>2973.6547513476835</v>
      </c>
      <c r="V51" s="257">
        <f t="shared" si="16"/>
        <v>176.5412196993284</v>
      </c>
      <c r="X51" s="257">
        <v>14307.25390649391</v>
      </c>
      <c r="Y51" s="257">
        <v>7008.87145297755</v>
      </c>
      <c r="Z51" s="257">
        <f t="shared" si="17"/>
        <v>7298.38245351636</v>
      </c>
    </row>
    <row r="52" spans="7:26" ht="12.75" customHeight="1">
      <c r="G52" s="257" t="s">
        <v>15</v>
      </c>
      <c r="H52" s="257">
        <v>557.8847314500001</v>
      </c>
      <c r="I52" s="257">
        <v>113.25323874</v>
      </c>
      <c r="J52" s="257">
        <f t="shared" si="13"/>
        <v>444.6314927100001</v>
      </c>
      <c r="L52" s="257">
        <v>1330.3558376699998</v>
      </c>
      <c r="M52" s="257">
        <v>1681.15865853</v>
      </c>
      <c r="N52" s="257">
        <f t="shared" si="14"/>
        <v>-350.8028208600001</v>
      </c>
      <c r="O52" s="257"/>
      <c r="P52" s="257">
        <v>683.0303458400001</v>
      </c>
      <c r="Q52" s="257">
        <v>152.62951790999998</v>
      </c>
      <c r="R52" s="257">
        <f t="shared" si="15"/>
        <v>530.4008279300001</v>
      </c>
      <c r="S52" s="257"/>
      <c r="T52" s="257">
        <v>1956.7134790199996</v>
      </c>
      <c r="U52" s="257">
        <v>600.7733022699999</v>
      </c>
      <c r="V52" s="257">
        <f t="shared" si="16"/>
        <v>1355.9401767499996</v>
      </c>
      <c r="X52" s="257">
        <f aca="true" t="shared" si="19" ref="X52:Y54">SUM(H52,L52,P52,T52)</f>
        <v>4527.984393979999</v>
      </c>
      <c r="Y52" s="257">
        <f t="shared" si="19"/>
        <v>2547.81471745</v>
      </c>
      <c r="Z52" s="257">
        <f t="shared" si="17"/>
        <v>1980.1696765299994</v>
      </c>
    </row>
    <row r="53" spans="7:26" ht="12.75" customHeight="1">
      <c r="G53" s="257" t="s">
        <v>16</v>
      </c>
      <c r="H53" s="257">
        <v>3186.3537391073687</v>
      </c>
      <c r="I53" s="257">
        <v>1.5934653721833332</v>
      </c>
      <c r="J53" s="257">
        <f t="shared" si="13"/>
        <v>3184.7602737351854</v>
      </c>
      <c r="L53" s="257">
        <v>2903.3934296009634</v>
      </c>
      <c r="M53" s="257">
        <v>298.07</v>
      </c>
      <c r="N53" s="257">
        <f t="shared" si="14"/>
        <v>2605.323429600963</v>
      </c>
      <c r="O53" s="257"/>
      <c r="P53" s="257">
        <v>2197.118005778566</v>
      </c>
      <c r="Q53" s="257">
        <v>1.5899810776833343</v>
      </c>
      <c r="R53" s="257">
        <f t="shared" si="15"/>
        <v>2195.5280247008827</v>
      </c>
      <c r="S53" s="257"/>
      <c r="T53" s="257">
        <v>1142.0995260270124</v>
      </c>
      <c r="U53" s="257">
        <v>1985.0699810776835</v>
      </c>
      <c r="V53" s="257">
        <f t="shared" si="16"/>
        <v>-842.970455050671</v>
      </c>
      <c r="X53" s="257">
        <f t="shared" si="19"/>
        <v>9428.96470051391</v>
      </c>
      <c r="Y53" s="257">
        <f t="shared" si="19"/>
        <v>2286.32342752755</v>
      </c>
      <c r="Z53" s="257">
        <f t="shared" si="17"/>
        <v>7142.6412729863605</v>
      </c>
    </row>
    <row r="54" spans="7:26" ht="12.75" customHeight="1">
      <c r="G54" s="257" t="s">
        <v>17</v>
      </c>
      <c r="H54" s="257">
        <v>73.45607</v>
      </c>
      <c r="I54" s="257">
        <v>116.87473099999971</v>
      </c>
      <c r="J54" s="257">
        <f t="shared" si="13"/>
        <v>-43.418660999999716</v>
      </c>
      <c r="L54" s="257">
        <v>89.36915999999992</v>
      </c>
      <c r="M54" s="257">
        <v>1270.3235249999998</v>
      </c>
      <c r="N54" s="257">
        <f t="shared" si="14"/>
        <v>-1180.9543649999998</v>
      </c>
      <c r="O54" s="257"/>
      <c r="P54" s="257">
        <v>136.096616</v>
      </c>
      <c r="Q54" s="257">
        <v>399.7235840000001</v>
      </c>
      <c r="R54" s="257">
        <f t="shared" si="15"/>
        <v>-263.62696800000003</v>
      </c>
      <c r="S54" s="257"/>
      <c r="T54" s="257">
        <v>51.382966</v>
      </c>
      <c r="U54" s="257">
        <v>387.811468</v>
      </c>
      <c r="V54" s="257">
        <f t="shared" si="16"/>
        <v>-336.428502</v>
      </c>
      <c r="X54" s="257">
        <f t="shared" si="19"/>
        <v>350.30481199999997</v>
      </c>
      <c r="Y54" s="257">
        <f t="shared" si="19"/>
        <v>2174.7333079999994</v>
      </c>
      <c r="Z54" s="257">
        <f t="shared" si="17"/>
        <v>-1824.4284959999995</v>
      </c>
    </row>
    <row r="55" spans="2:26" s="254" customFormat="1" ht="12.75" customHeight="1">
      <c r="B55" s="255"/>
      <c r="C55" s="255"/>
      <c r="D55" s="255"/>
      <c r="E55" s="255" t="s">
        <v>493</v>
      </c>
      <c r="F55" s="255"/>
      <c r="G55" s="255"/>
      <c r="H55" s="255">
        <f>H56+H57</f>
        <v>7805.215915228819</v>
      </c>
      <c r="I55" s="255">
        <f>I56+I57</f>
        <v>10129.800469144142</v>
      </c>
      <c r="J55" s="255">
        <f t="shared" si="13"/>
        <v>-2324.5845539153233</v>
      </c>
      <c r="K55" s="255"/>
      <c r="L55" s="255">
        <f>L56+L57</f>
        <v>10127.77454480117</v>
      </c>
      <c r="M55" s="255">
        <f>M56+M57</f>
        <v>11502.983299390136</v>
      </c>
      <c r="N55" s="255">
        <f t="shared" si="14"/>
        <v>-1375.2087545889663</v>
      </c>
      <c r="O55" s="255"/>
      <c r="P55" s="255">
        <f>P56+P57</f>
        <v>10892.217088983827</v>
      </c>
      <c r="Q55" s="255">
        <f>Q56+Q57</f>
        <v>15066.049281910726</v>
      </c>
      <c r="R55" s="255">
        <f t="shared" si="15"/>
        <v>-4173.832192926899</v>
      </c>
      <c r="S55" s="255"/>
      <c r="T55" s="255">
        <f>T56+T57</f>
        <v>12739.084897457984</v>
      </c>
      <c r="U55" s="255">
        <f>U56+U57</f>
        <v>14103.943193282783</v>
      </c>
      <c r="V55" s="255">
        <f t="shared" si="16"/>
        <v>-1364.858295824799</v>
      </c>
      <c r="W55" s="255"/>
      <c r="X55" s="255">
        <v>41564.2924464718</v>
      </c>
      <c r="Y55" s="255">
        <v>50802.776243727785</v>
      </c>
      <c r="Z55" s="255">
        <f t="shared" si="17"/>
        <v>-9238.483797255984</v>
      </c>
    </row>
    <row r="56" spans="6:26" ht="12.75" customHeight="1">
      <c r="F56" s="257" t="s">
        <v>19</v>
      </c>
      <c r="H56" s="257">
        <v>6669.037418658819</v>
      </c>
      <c r="I56" s="257">
        <v>8995.412783134143</v>
      </c>
      <c r="J56" s="257">
        <f t="shared" si="13"/>
        <v>-2326.375364475324</v>
      </c>
      <c r="L56" s="257">
        <v>8578.160366277665</v>
      </c>
      <c r="M56" s="257">
        <v>10532.755271129716</v>
      </c>
      <c r="N56" s="257">
        <f t="shared" si="14"/>
        <v>-1954.5949048520506</v>
      </c>
      <c r="O56" s="257"/>
      <c r="P56" s="257">
        <v>9667.028808903828</v>
      </c>
      <c r="Q56" s="257">
        <v>14052.970898073767</v>
      </c>
      <c r="R56" s="257">
        <f t="shared" si="15"/>
        <v>-4385.942089169939</v>
      </c>
      <c r="S56" s="257"/>
      <c r="T56" s="257">
        <v>10770.978409298354</v>
      </c>
      <c r="U56" s="257">
        <v>12188.744132620552</v>
      </c>
      <c r="V56" s="257">
        <f t="shared" si="16"/>
        <v>-1417.765723322198</v>
      </c>
      <c r="X56" s="257">
        <f aca="true" t="shared" si="20" ref="X56:Y60">SUM(H56,L56,P56,T56)</f>
        <v>35685.20500313867</v>
      </c>
      <c r="Y56" s="257">
        <f t="shared" si="20"/>
        <v>45769.88308495818</v>
      </c>
      <c r="Z56" s="257">
        <f t="shared" si="17"/>
        <v>-10084.678081819511</v>
      </c>
    </row>
    <row r="57" spans="6:26" ht="12.75" customHeight="1">
      <c r="F57" s="257" t="s">
        <v>8</v>
      </c>
      <c r="H57" s="257">
        <v>1136.1784965699999</v>
      </c>
      <c r="I57" s="257">
        <v>1134.38768601</v>
      </c>
      <c r="J57" s="257">
        <f t="shared" si="13"/>
        <v>1.7908105599999544</v>
      </c>
      <c r="L57" s="257">
        <v>1549.614178523504</v>
      </c>
      <c r="M57" s="257">
        <v>970.2280282604203</v>
      </c>
      <c r="N57" s="257">
        <f t="shared" si="14"/>
        <v>579.3861502630838</v>
      </c>
      <c r="O57" s="257"/>
      <c r="P57" s="257">
        <v>1225.18828008</v>
      </c>
      <c r="Q57" s="257">
        <v>1013.0783838369595</v>
      </c>
      <c r="R57" s="257">
        <f t="shared" si="15"/>
        <v>212.10989624304045</v>
      </c>
      <c r="S57" s="257"/>
      <c r="T57" s="257">
        <v>1968.1064881596303</v>
      </c>
      <c r="U57" s="257">
        <v>1915.1990606622305</v>
      </c>
      <c r="V57" s="257">
        <f t="shared" si="16"/>
        <v>52.907427497399794</v>
      </c>
      <c r="X57" s="257">
        <f t="shared" si="20"/>
        <v>5879.087443333134</v>
      </c>
      <c r="Y57" s="257">
        <f t="shared" si="20"/>
        <v>5032.89315876961</v>
      </c>
      <c r="Z57" s="257">
        <f t="shared" si="17"/>
        <v>846.194284563524</v>
      </c>
    </row>
    <row r="58" spans="2:26" s="254" customFormat="1" ht="12.75" customHeight="1">
      <c r="B58" s="255"/>
      <c r="C58" s="255"/>
      <c r="D58" s="255"/>
      <c r="E58" s="255" t="s">
        <v>492</v>
      </c>
      <c r="F58" s="255"/>
      <c r="G58" s="255"/>
      <c r="H58" s="255">
        <v>383.0441407449954</v>
      </c>
      <c r="I58" s="255">
        <v>283.5492869279602</v>
      </c>
      <c r="J58" s="255">
        <f>+H58-I58</f>
        <v>99.49485381703516</v>
      </c>
      <c r="K58" s="255"/>
      <c r="L58" s="255">
        <v>734.7224255360965</v>
      </c>
      <c r="M58" s="255">
        <v>723.5412740099147</v>
      </c>
      <c r="N58" s="255">
        <f>+L58-M58</f>
        <v>11.181151526181793</v>
      </c>
      <c r="O58" s="255"/>
      <c r="P58" s="255">
        <v>406.5131815849993</v>
      </c>
      <c r="Q58" s="255">
        <v>333.8256537801818</v>
      </c>
      <c r="R58" s="255">
        <f>+P58-Q58</f>
        <v>72.68752780481748</v>
      </c>
      <c r="S58" s="255"/>
      <c r="T58" s="255">
        <v>375.3352379818054</v>
      </c>
      <c r="U58" s="255">
        <v>257.9301168838298</v>
      </c>
      <c r="V58" s="255">
        <f>+T58-U58</f>
        <v>117.40512109797561</v>
      </c>
      <c r="W58" s="255"/>
      <c r="X58" s="255">
        <f t="shared" si="20"/>
        <v>1899.6149858478966</v>
      </c>
      <c r="Y58" s="255">
        <f t="shared" si="20"/>
        <v>1598.8463316018865</v>
      </c>
      <c r="Z58" s="255">
        <f>+X58-Y58</f>
        <v>300.7686542460101</v>
      </c>
    </row>
    <row r="59" spans="6:26" ht="12.75" customHeight="1">
      <c r="F59" s="257" t="s">
        <v>19</v>
      </c>
      <c r="H59" s="257">
        <v>359.2547628449954</v>
      </c>
      <c r="I59" s="257">
        <v>23.609154469999996</v>
      </c>
      <c r="J59" s="257">
        <f>+H59-I59</f>
        <v>335.6456083749954</v>
      </c>
      <c r="L59" s="257">
        <v>676.3043691460965</v>
      </c>
      <c r="M59" s="257">
        <v>50.976932959999985</v>
      </c>
      <c r="N59" s="257">
        <f>+L59-M59</f>
        <v>625.3274361860965</v>
      </c>
      <c r="O59" s="257"/>
      <c r="P59" s="257">
        <v>381.5613435049993</v>
      </c>
      <c r="Q59" s="257">
        <v>73.02412807</v>
      </c>
      <c r="R59" s="257">
        <f>+P59-Q59</f>
        <v>308.53721543499927</v>
      </c>
      <c r="S59" s="257"/>
      <c r="T59" s="257">
        <v>341.1048881118054</v>
      </c>
      <c r="U59" s="257">
        <v>58.87844061999999</v>
      </c>
      <c r="V59" s="257">
        <f>+T59-U59</f>
        <v>282.2264474918054</v>
      </c>
      <c r="X59" s="257">
        <f t="shared" si="20"/>
        <v>1758.2253636078965</v>
      </c>
      <c r="Y59" s="257">
        <f t="shared" si="20"/>
        <v>206.48865611999997</v>
      </c>
      <c r="Z59" s="257">
        <f>+X59-Y59</f>
        <v>1551.7367074878966</v>
      </c>
    </row>
    <row r="60" spans="6:26" ht="12.75" customHeight="1">
      <c r="F60" s="257" t="s">
        <v>8</v>
      </c>
      <c r="H60" s="257">
        <v>23.7893779</v>
      </c>
      <c r="I60" s="257">
        <v>259.9401324579602</v>
      </c>
      <c r="J60" s="257">
        <f>+H60-I60</f>
        <v>-236.1507545579602</v>
      </c>
      <c r="L60" s="257">
        <v>58.41805639</v>
      </c>
      <c r="M60" s="257">
        <v>672.5643410499147</v>
      </c>
      <c r="N60" s="257">
        <f>+L60-M60</f>
        <v>-614.1462846599147</v>
      </c>
      <c r="O60" s="257"/>
      <c r="P60" s="257">
        <v>24.951838079999998</v>
      </c>
      <c r="Q60" s="257">
        <v>260.8015257101818</v>
      </c>
      <c r="R60" s="257">
        <f>+P60-Q60</f>
        <v>-235.84968763018182</v>
      </c>
      <c r="S60" s="257"/>
      <c r="T60" s="257">
        <v>34.23034987</v>
      </c>
      <c r="U60" s="257">
        <v>199.05167626382982</v>
      </c>
      <c r="V60" s="257">
        <f>+T60-U60</f>
        <v>-164.82132639382982</v>
      </c>
      <c r="X60" s="257">
        <f t="shared" si="20"/>
        <v>141.38962224</v>
      </c>
      <c r="Y60" s="257">
        <f t="shared" si="20"/>
        <v>1392.3576754818866</v>
      </c>
      <c r="Z60" s="257">
        <f>+X60-Y60</f>
        <v>-1250.9680532418865</v>
      </c>
    </row>
    <row r="61" spans="2:26" s="254" customFormat="1" ht="12.75" customHeight="1">
      <c r="B61" s="255"/>
      <c r="C61" s="255"/>
      <c r="D61" s="255"/>
      <c r="E61" s="255" t="s">
        <v>162</v>
      </c>
      <c r="F61" s="255"/>
      <c r="G61" s="255"/>
      <c r="H61" s="255">
        <f>H62+H67</f>
        <v>5647.088620119252</v>
      </c>
      <c r="I61" s="255">
        <f>I62+I67</f>
        <v>8659.8295993873</v>
      </c>
      <c r="J61" s="255">
        <f t="shared" si="13"/>
        <v>-3012.7409792680482</v>
      </c>
      <c r="K61" s="255"/>
      <c r="L61" s="255">
        <f>L62+L67</f>
        <v>8540.930526035132</v>
      </c>
      <c r="M61" s="255">
        <f>M62+M67</f>
        <v>6763.828284194613</v>
      </c>
      <c r="N61" s="255">
        <f t="shared" si="14"/>
        <v>1777.1022418405191</v>
      </c>
      <c r="O61" s="255"/>
      <c r="P61" s="255">
        <f>P62+P67</f>
        <v>8830.593582906935</v>
      </c>
      <c r="Q61" s="255">
        <f>Q62+Q67</f>
        <v>8460.262477242279</v>
      </c>
      <c r="R61" s="255">
        <f t="shared" si="15"/>
        <v>370.3311056646562</v>
      </c>
      <c r="S61" s="255"/>
      <c r="T61" s="255">
        <f>T62+T67</f>
        <v>8902.048030081325</v>
      </c>
      <c r="U61" s="255">
        <f>U62+U67</f>
        <v>7869.993963651552</v>
      </c>
      <c r="V61" s="255">
        <f t="shared" si="16"/>
        <v>1032.0540664297732</v>
      </c>
      <c r="W61" s="255"/>
      <c r="X61" s="255">
        <f>X62+X67</f>
        <v>31920.660759142644</v>
      </c>
      <c r="Y61" s="255">
        <f>Y62+Y67</f>
        <v>31753.914324475743</v>
      </c>
      <c r="Z61" s="255">
        <f t="shared" si="17"/>
        <v>166.7464346669003</v>
      </c>
    </row>
    <row r="62" spans="6:26" ht="12.75" customHeight="1">
      <c r="F62" s="257" t="s">
        <v>19</v>
      </c>
      <c r="H62" s="257">
        <f>H63+H64+H65+H66</f>
        <v>1587.6351960325337</v>
      </c>
      <c r="I62" s="257">
        <f>I63+I64+I65+I66</f>
        <v>5906.137098199574</v>
      </c>
      <c r="J62" s="257">
        <f t="shared" si="13"/>
        <v>-4318.5019021670405</v>
      </c>
      <c r="L62" s="257">
        <f>L63+L64+L65+L66</f>
        <v>3652.5344548594703</v>
      </c>
      <c r="M62" s="257">
        <f>M63+M64+M65+M66</f>
        <v>4077.0591822116926</v>
      </c>
      <c r="N62" s="257">
        <f t="shared" si="14"/>
        <v>-424.52472735222227</v>
      </c>
      <c r="O62" s="257"/>
      <c r="P62" s="257">
        <f>P63+P64+P65+P66</f>
        <v>4924.799372984995</v>
      </c>
      <c r="Q62" s="257">
        <f>Q63+Q64+Q65+Q66</f>
        <v>4394.769028541714</v>
      </c>
      <c r="R62" s="257">
        <f t="shared" si="15"/>
        <v>530.0303444432811</v>
      </c>
      <c r="S62" s="257"/>
      <c r="T62" s="257">
        <f>T63+T64+T65+T66</f>
        <v>4555.499025753388</v>
      </c>
      <c r="U62" s="257">
        <f>U63+U64+U65+U66</f>
        <v>4269.967759198737</v>
      </c>
      <c r="V62" s="257">
        <f t="shared" si="16"/>
        <v>285.53126655465076</v>
      </c>
      <c r="X62" s="257">
        <f>X63+X64+X65+X66</f>
        <v>14720.468049630386</v>
      </c>
      <c r="Y62" s="257">
        <f>Y63+Y64+Y65+Y66</f>
        <v>18647.933068151717</v>
      </c>
      <c r="Z62" s="257">
        <f t="shared" si="17"/>
        <v>-3927.4650185213304</v>
      </c>
    </row>
    <row r="63" spans="7:26" ht="12.75" customHeight="1">
      <c r="G63" s="257" t="s">
        <v>21</v>
      </c>
      <c r="H63" s="257">
        <v>231.5361632680466</v>
      </c>
      <c r="I63" s="257">
        <v>1453.8254652465969</v>
      </c>
      <c r="J63" s="257">
        <f t="shared" si="13"/>
        <v>-1222.2893019785502</v>
      </c>
      <c r="L63" s="257">
        <v>152.39868251908047</v>
      </c>
      <c r="M63" s="257">
        <v>1038.1601068713023</v>
      </c>
      <c r="N63" s="257">
        <f t="shared" si="14"/>
        <v>-885.7614243522219</v>
      </c>
      <c r="O63" s="257"/>
      <c r="P63" s="257">
        <v>715.4171377467696</v>
      </c>
      <c r="Q63" s="257">
        <v>66.72711130348762</v>
      </c>
      <c r="R63" s="257">
        <f t="shared" si="15"/>
        <v>648.690026443282</v>
      </c>
      <c r="S63" s="257"/>
      <c r="T63" s="257">
        <v>216.54211799936138</v>
      </c>
      <c r="U63" s="257">
        <v>143.34090444470962</v>
      </c>
      <c r="V63" s="257">
        <f t="shared" si="16"/>
        <v>73.20121355465176</v>
      </c>
      <c r="X63" s="257">
        <f aca="true" t="shared" si="21" ref="X63:Y66">SUM(H63,L63,P63,T63)</f>
        <v>1315.894101533258</v>
      </c>
      <c r="Y63" s="257">
        <f t="shared" si="21"/>
        <v>2702.0535878660967</v>
      </c>
      <c r="Z63" s="257">
        <f t="shared" si="17"/>
        <v>-1386.1594863328387</v>
      </c>
    </row>
    <row r="64" spans="7:26" ht="12.75" customHeight="1">
      <c r="G64" s="257" t="s">
        <v>22</v>
      </c>
      <c r="H64" s="257">
        <v>294.899687</v>
      </c>
      <c r="I64" s="257">
        <v>287.4747941884895</v>
      </c>
      <c r="J64" s="257">
        <f t="shared" si="13"/>
        <v>7.42489281151046</v>
      </c>
      <c r="L64" s="257">
        <v>508.909141</v>
      </c>
      <c r="M64" s="257">
        <v>565.99949</v>
      </c>
      <c r="N64" s="257">
        <f t="shared" si="14"/>
        <v>-57.09034900000006</v>
      </c>
      <c r="O64" s="257"/>
      <c r="P64" s="257">
        <v>698.120155</v>
      </c>
      <c r="Q64" s="257">
        <v>769.174313</v>
      </c>
      <c r="R64" s="257">
        <f t="shared" si="15"/>
        <v>-71.05415800000003</v>
      </c>
      <c r="S64" s="257"/>
      <c r="T64" s="257">
        <v>583.441419</v>
      </c>
      <c r="U64" s="257">
        <v>705.1125979999999</v>
      </c>
      <c r="V64" s="257">
        <f t="shared" si="16"/>
        <v>-121.67117899999994</v>
      </c>
      <c r="X64" s="257">
        <f t="shared" si="21"/>
        <v>2085.3704019999996</v>
      </c>
      <c r="Y64" s="257">
        <f t="shared" si="21"/>
        <v>2327.761195188489</v>
      </c>
      <c r="Z64" s="257">
        <f t="shared" si="17"/>
        <v>-242.39079318848962</v>
      </c>
    </row>
    <row r="65" spans="7:26" ht="12.75" customHeight="1">
      <c r="G65" s="257" t="s">
        <v>23</v>
      </c>
      <c r="H65" s="257">
        <v>1061.1993457644871</v>
      </c>
      <c r="I65" s="257">
        <v>4164.836838764488</v>
      </c>
      <c r="J65" s="257">
        <f t="shared" si="13"/>
        <v>-3103.6374930000006</v>
      </c>
      <c r="L65" s="257">
        <v>2991.2266313403898</v>
      </c>
      <c r="M65" s="257">
        <v>2472.8995853403903</v>
      </c>
      <c r="N65" s="257">
        <f t="shared" si="14"/>
        <v>518.3270459999994</v>
      </c>
      <c r="O65" s="257"/>
      <c r="P65" s="257">
        <v>3511.2620802382253</v>
      </c>
      <c r="Q65" s="257">
        <v>3558.867604238226</v>
      </c>
      <c r="R65" s="257">
        <f t="shared" si="15"/>
        <v>-47.605524000000514</v>
      </c>
      <c r="S65" s="257"/>
      <c r="T65" s="257">
        <v>3755.5154887540266</v>
      </c>
      <c r="U65" s="257">
        <v>3421.514256754028</v>
      </c>
      <c r="V65" s="257">
        <f t="shared" si="16"/>
        <v>334.0012319999987</v>
      </c>
      <c r="X65" s="257">
        <f t="shared" si="21"/>
        <v>11319.20354609713</v>
      </c>
      <c r="Y65" s="257">
        <f t="shared" si="21"/>
        <v>13618.11828509713</v>
      </c>
      <c r="Z65" s="257">
        <f t="shared" si="17"/>
        <v>-2298.9147390000016</v>
      </c>
    </row>
    <row r="66" spans="7:26" ht="12.75" customHeight="1">
      <c r="G66" s="257" t="s">
        <v>24</v>
      </c>
      <c r="H66" s="257">
        <v>0</v>
      </c>
      <c r="I66" s="257">
        <v>0</v>
      </c>
      <c r="J66" s="257">
        <f t="shared" si="13"/>
        <v>0</v>
      </c>
      <c r="L66" s="257">
        <v>0</v>
      </c>
      <c r="M66" s="257">
        <v>0</v>
      </c>
      <c r="N66" s="257">
        <f t="shared" si="14"/>
        <v>0</v>
      </c>
      <c r="O66" s="257"/>
      <c r="P66" s="257">
        <v>0</v>
      </c>
      <c r="Q66" s="257">
        <v>0</v>
      </c>
      <c r="R66" s="257">
        <f t="shared" si="15"/>
        <v>0</v>
      </c>
      <c r="S66" s="257"/>
      <c r="T66" s="257">
        <v>0</v>
      </c>
      <c r="U66" s="257">
        <v>0</v>
      </c>
      <c r="V66" s="257">
        <f t="shared" si="16"/>
        <v>0</v>
      </c>
      <c r="X66" s="257">
        <f t="shared" si="21"/>
        <v>0</v>
      </c>
      <c r="Y66" s="257">
        <f t="shared" si="21"/>
        <v>0</v>
      </c>
      <c r="Z66" s="257">
        <f t="shared" si="17"/>
        <v>0</v>
      </c>
    </row>
    <row r="67" spans="6:26" ht="12.75" customHeight="1">
      <c r="F67" s="257" t="s">
        <v>8</v>
      </c>
      <c r="H67" s="257">
        <f>H68+H69+H70+H71</f>
        <v>4059.4534240867183</v>
      </c>
      <c r="I67" s="257">
        <f>I68+I69+I70+I71</f>
        <v>2753.6925011877256</v>
      </c>
      <c r="J67" s="257">
        <f t="shared" si="13"/>
        <v>1305.7609228989927</v>
      </c>
      <c r="L67" s="257">
        <f>L68+L69+L70+L71</f>
        <v>4888.396071175661</v>
      </c>
      <c r="M67" s="257">
        <f>M68+M69+M70+M71</f>
        <v>2686.76910198292</v>
      </c>
      <c r="N67" s="257">
        <f t="shared" si="14"/>
        <v>2201.626969192741</v>
      </c>
      <c r="O67" s="257"/>
      <c r="P67" s="257">
        <f>P68+P69+P70+P71</f>
        <v>3905.794209921941</v>
      </c>
      <c r="Q67" s="257">
        <f>Q68+Q69+Q70+Q71</f>
        <v>4065.4934487005658</v>
      </c>
      <c r="R67" s="257">
        <f t="shared" si="15"/>
        <v>-159.69923877862493</v>
      </c>
      <c r="S67" s="257"/>
      <c r="T67" s="257">
        <f>T68+T69+T70+T71</f>
        <v>4346.549004327936</v>
      </c>
      <c r="U67" s="257">
        <f>U68+U69+U70+U71</f>
        <v>3600.026204452814</v>
      </c>
      <c r="V67" s="257">
        <f t="shared" si="16"/>
        <v>746.522799875122</v>
      </c>
      <c r="X67" s="257">
        <v>17200.192709512256</v>
      </c>
      <c r="Y67" s="257">
        <v>13105.981256324025</v>
      </c>
      <c r="Z67" s="257">
        <f t="shared" si="17"/>
        <v>4094.2114531882307</v>
      </c>
    </row>
    <row r="68" spans="7:26" ht="12.75" customHeight="1">
      <c r="G68" s="257" t="s">
        <v>21</v>
      </c>
      <c r="H68" s="257">
        <v>918.9589589588204</v>
      </c>
      <c r="I68" s="257">
        <v>313.4869999115383</v>
      </c>
      <c r="J68" s="257">
        <f t="shared" si="13"/>
        <v>605.4719590472821</v>
      </c>
      <c r="L68" s="257">
        <v>764.1250209367206</v>
      </c>
      <c r="M68" s="257">
        <v>307.4740464335873</v>
      </c>
      <c r="N68" s="257">
        <f t="shared" si="14"/>
        <v>456.6509745031333</v>
      </c>
      <c r="O68" s="257"/>
      <c r="P68" s="257">
        <v>676.6329194790907</v>
      </c>
      <c r="Q68" s="257">
        <v>208.03048368250865</v>
      </c>
      <c r="R68" s="257">
        <f t="shared" si="15"/>
        <v>468.60243579658203</v>
      </c>
      <c r="S68" s="257"/>
      <c r="T68" s="257">
        <v>572.3393191564827</v>
      </c>
      <c r="U68" s="257">
        <v>353.75395776021037</v>
      </c>
      <c r="V68" s="257">
        <f t="shared" si="16"/>
        <v>218.58536139627233</v>
      </c>
      <c r="X68" s="257">
        <f aca="true" t="shared" si="22" ref="X68:Y73">SUM(H68,L68,P68,T68)</f>
        <v>2932.0562185311146</v>
      </c>
      <c r="Y68" s="257">
        <f t="shared" si="22"/>
        <v>1182.7454877878447</v>
      </c>
      <c r="Z68" s="257">
        <f t="shared" si="17"/>
        <v>1749.31073074327</v>
      </c>
    </row>
    <row r="69" spans="7:26" ht="12.75" customHeight="1">
      <c r="G69" s="257" t="s">
        <v>22</v>
      </c>
      <c r="H69" s="257">
        <v>3100.1783800732787</v>
      </c>
      <c r="I69" s="257">
        <v>2428.0706987684694</v>
      </c>
      <c r="J69" s="257">
        <f t="shared" si="13"/>
        <v>672.1076813048094</v>
      </c>
      <c r="L69" s="257">
        <v>3970.9597058417703</v>
      </c>
      <c r="M69" s="257">
        <v>2359.4671090240367</v>
      </c>
      <c r="N69" s="257">
        <f t="shared" si="14"/>
        <v>1611.4925968177336</v>
      </c>
      <c r="O69" s="257"/>
      <c r="P69" s="257">
        <v>3217.2832972762153</v>
      </c>
      <c r="Q69" s="257">
        <v>3692.7355637742357</v>
      </c>
      <c r="R69" s="257">
        <f t="shared" si="15"/>
        <v>-475.45226649802044</v>
      </c>
      <c r="S69" s="257"/>
      <c r="T69" s="257">
        <v>3761.935928342894</v>
      </c>
      <c r="U69" s="257">
        <v>3240.518269952091</v>
      </c>
      <c r="V69" s="257">
        <f t="shared" si="16"/>
        <v>521.4176583908029</v>
      </c>
      <c r="X69" s="257">
        <f t="shared" si="22"/>
        <v>14050.357311534157</v>
      </c>
      <c r="Y69" s="257">
        <f t="shared" si="22"/>
        <v>11720.791641518834</v>
      </c>
      <c r="Z69" s="257">
        <f t="shared" si="17"/>
        <v>2329.565670015323</v>
      </c>
    </row>
    <row r="70" spans="7:26" ht="12.75" customHeight="1">
      <c r="G70" s="257" t="s">
        <v>23</v>
      </c>
      <c r="H70" s="257">
        <v>33.71608505461915</v>
      </c>
      <c r="I70" s="257">
        <v>3.734802507717518</v>
      </c>
      <c r="J70" s="257">
        <f t="shared" si="13"/>
        <v>29.98128254690163</v>
      </c>
      <c r="L70" s="257">
        <v>148.31134439716953</v>
      </c>
      <c r="M70" s="257">
        <v>5.427946525295667</v>
      </c>
      <c r="N70" s="257">
        <f t="shared" si="14"/>
        <v>142.88339787187385</v>
      </c>
      <c r="O70" s="257"/>
      <c r="P70" s="257">
        <v>3.077993166634954</v>
      </c>
      <c r="Q70" s="257">
        <v>153.2274012438215</v>
      </c>
      <c r="R70" s="257">
        <f t="shared" si="15"/>
        <v>-150.14940807718654</v>
      </c>
      <c r="S70" s="257"/>
      <c r="T70" s="257">
        <v>1.273756828559243</v>
      </c>
      <c r="U70" s="257">
        <v>5.753976740512861</v>
      </c>
      <c r="V70" s="257">
        <f t="shared" si="16"/>
        <v>-4.4802199119536175</v>
      </c>
      <c r="X70" s="257">
        <f t="shared" si="22"/>
        <v>186.37917944698287</v>
      </c>
      <c r="Y70" s="257">
        <f t="shared" si="22"/>
        <v>168.14412701734753</v>
      </c>
      <c r="Z70" s="257">
        <f t="shared" si="17"/>
        <v>18.235052429635346</v>
      </c>
    </row>
    <row r="71" spans="7:26" ht="12.75" customHeight="1">
      <c r="G71" s="257" t="s">
        <v>25</v>
      </c>
      <c r="H71" s="257">
        <v>6.6</v>
      </c>
      <c r="I71" s="257">
        <v>8.4</v>
      </c>
      <c r="J71" s="257">
        <f t="shared" si="13"/>
        <v>-1.8000000000000007</v>
      </c>
      <c r="L71" s="257">
        <v>5</v>
      </c>
      <c r="M71" s="257">
        <v>14.4</v>
      </c>
      <c r="N71" s="257">
        <f t="shared" si="14"/>
        <v>-9.4</v>
      </c>
      <c r="O71" s="257"/>
      <c r="P71" s="257">
        <v>8.8</v>
      </c>
      <c r="Q71" s="257">
        <v>11.5</v>
      </c>
      <c r="R71" s="257">
        <f t="shared" si="15"/>
        <v>-2.6999999999999993</v>
      </c>
      <c r="S71" s="257"/>
      <c r="T71" s="257">
        <v>11</v>
      </c>
      <c r="U71" s="257">
        <v>0</v>
      </c>
      <c r="V71" s="257">
        <f t="shared" si="16"/>
        <v>11</v>
      </c>
      <c r="X71" s="257">
        <f t="shared" si="22"/>
        <v>31.4</v>
      </c>
      <c r="Y71" s="257">
        <f t="shared" si="22"/>
        <v>34.3</v>
      </c>
      <c r="Z71" s="257">
        <f t="shared" si="17"/>
        <v>-2.8999999999999986</v>
      </c>
    </row>
    <row r="72" spans="7:26" ht="12.75" customHeight="1">
      <c r="G72" s="156" t="s">
        <v>643</v>
      </c>
      <c r="H72" s="257">
        <v>0</v>
      </c>
      <c r="I72" s="257">
        <v>0</v>
      </c>
      <c r="J72" s="257">
        <v>0</v>
      </c>
      <c r="L72" s="257">
        <v>0</v>
      </c>
      <c r="M72" s="257">
        <v>0</v>
      </c>
      <c r="N72" s="257">
        <v>0</v>
      </c>
      <c r="O72" s="257"/>
      <c r="P72" s="257">
        <v>0</v>
      </c>
      <c r="Q72" s="257">
        <v>0</v>
      </c>
      <c r="R72" s="257">
        <v>0</v>
      </c>
      <c r="S72" s="257"/>
      <c r="T72" s="257">
        <v>0</v>
      </c>
      <c r="U72" s="257">
        <v>0</v>
      </c>
      <c r="V72" s="257">
        <v>0</v>
      </c>
      <c r="X72" s="257">
        <v>0</v>
      </c>
      <c r="Y72" s="257">
        <v>0</v>
      </c>
      <c r="Z72" s="257">
        <v>0</v>
      </c>
    </row>
    <row r="73" spans="2:26" s="254" customFormat="1" ht="12.75" customHeight="1">
      <c r="B73" s="255"/>
      <c r="C73" s="255"/>
      <c r="D73" s="255"/>
      <c r="E73" s="255" t="s">
        <v>494</v>
      </c>
      <c r="F73" s="255"/>
      <c r="G73" s="255"/>
      <c r="H73" s="255">
        <v>1986.3</v>
      </c>
      <c r="I73" s="255">
        <v>915.2</v>
      </c>
      <c r="J73" s="255">
        <f t="shared" si="13"/>
        <v>1071.1</v>
      </c>
      <c r="K73" s="255"/>
      <c r="L73" s="255">
        <v>772.7</v>
      </c>
      <c r="M73" s="255">
        <v>2193.4</v>
      </c>
      <c r="N73" s="255">
        <f t="shared" si="14"/>
        <v>-1420.7</v>
      </c>
      <c r="O73" s="255"/>
      <c r="P73" s="255">
        <v>1380.8</v>
      </c>
      <c r="Q73" s="255">
        <v>1305.85</v>
      </c>
      <c r="R73" s="255">
        <f t="shared" si="15"/>
        <v>74.95000000000005</v>
      </c>
      <c r="S73" s="255"/>
      <c r="T73" s="255">
        <v>1119.15</v>
      </c>
      <c r="U73" s="255">
        <v>2841.9499292526516</v>
      </c>
      <c r="V73" s="255">
        <f t="shared" si="16"/>
        <v>-1722.7999292526515</v>
      </c>
      <c r="W73" s="255"/>
      <c r="X73" s="255">
        <f t="shared" si="22"/>
        <v>5258.950000000001</v>
      </c>
      <c r="Y73" s="255">
        <f t="shared" si="22"/>
        <v>7256.399929252652</v>
      </c>
      <c r="Z73" s="255">
        <f t="shared" si="17"/>
        <v>-1997.4499292526516</v>
      </c>
    </row>
    <row r="74" spans="8:19" ht="12.75" customHeight="1">
      <c r="H74" s="258"/>
      <c r="L74" s="257"/>
      <c r="M74" s="257"/>
      <c r="N74" s="257"/>
      <c r="O74" s="257"/>
      <c r="P74" s="257"/>
      <c r="Q74" s="257"/>
      <c r="R74" s="257"/>
      <c r="S74" s="257"/>
    </row>
    <row r="75" spans="2:26" s="319" customFormat="1" ht="12.75" customHeight="1">
      <c r="B75" s="337" t="s">
        <v>27</v>
      </c>
      <c r="C75" s="337"/>
      <c r="D75" s="337"/>
      <c r="E75" s="337"/>
      <c r="F75" s="337"/>
      <c r="G75" s="337"/>
      <c r="H75" s="337"/>
      <c r="I75" s="337"/>
      <c r="J75" s="337">
        <f>-(J10+J39)</f>
        <v>-662.2062596828673</v>
      </c>
      <c r="K75" s="337"/>
      <c r="L75" s="337"/>
      <c r="M75" s="337"/>
      <c r="N75" s="337">
        <f>-(N10+N39)</f>
        <v>-1089.735751753029</v>
      </c>
      <c r="O75" s="337"/>
      <c r="P75" s="337"/>
      <c r="Q75" s="337"/>
      <c r="R75" s="337">
        <f>-(R10+R39)</f>
        <v>-317.4176120106895</v>
      </c>
      <c r="S75" s="337"/>
      <c r="T75" s="337"/>
      <c r="U75" s="337"/>
      <c r="V75" s="337">
        <f>-(V10+V39)</f>
        <v>543.2885079703447</v>
      </c>
      <c r="W75" s="337"/>
      <c r="X75" s="337"/>
      <c r="Y75" s="337"/>
      <c r="Z75" s="337">
        <f>-(Z10+Z39)</f>
        <v>-1526.071115476254</v>
      </c>
    </row>
    <row r="76" spans="8:19" ht="12.75" customHeight="1">
      <c r="H76" s="258"/>
      <c r="L76" s="257"/>
      <c r="M76" s="257"/>
      <c r="N76" s="257"/>
      <c r="O76" s="257"/>
      <c r="P76" s="257"/>
      <c r="Q76" s="257"/>
      <c r="R76" s="257"/>
      <c r="S76" s="257"/>
    </row>
    <row r="77" spans="2:19" ht="12.75" customHeight="1">
      <c r="B77" s="258" t="s">
        <v>435</v>
      </c>
      <c r="C77" s="258"/>
      <c r="D77" s="258"/>
      <c r="E77" s="258"/>
      <c r="F77" s="258"/>
      <c r="H77" s="258"/>
      <c r="L77" s="257"/>
      <c r="M77" s="257"/>
      <c r="N77" s="257"/>
      <c r="O77" s="257"/>
      <c r="P77" s="257"/>
      <c r="Q77" s="257"/>
      <c r="R77" s="257"/>
      <c r="S77" s="257"/>
    </row>
    <row r="78" spans="2:26" s="244" customFormat="1" ht="12.75" customHeight="1">
      <c r="B78" s="257" t="s">
        <v>436</v>
      </c>
      <c r="C78" s="257"/>
      <c r="D78" s="257"/>
      <c r="E78" s="257"/>
      <c r="F78" s="257"/>
      <c r="G78" s="258"/>
      <c r="H78" s="258"/>
      <c r="I78" s="258"/>
      <c r="J78" s="258">
        <f>-J73</f>
        <v>-1071.1</v>
      </c>
      <c r="K78" s="258"/>
      <c r="L78" s="258"/>
      <c r="M78" s="258"/>
      <c r="N78" s="258">
        <f>-N73</f>
        <v>1420.7</v>
      </c>
      <c r="O78" s="258"/>
      <c r="P78" s="258"/>
      <c r="Q78" s="258"/>
      <c r="R78" s="258">
        <f>-R73</f>
        <v>-74.95000000000005</v>
      </c>
      <c r="S78" s="258"/>
      <c r="T78" s="258"/>
      <c r="U78" s="258"/>
      <c r="V78" s="258">
        <f>-V73</f>
        <v>1722.7999292526515</v>
      </c>
      <c r="W78" s="258"/>
      <c r="X78" s="258"/>
      <c r="Y78" s="258"/>
      <c r="Z78" s="258">
        <f>-Z73</f>
        <v>1997.4499292526516</v>
      </c>
    </row>
    <row r="79" spans="2:26" ht="12.75" customHeight="1">
      <c r="B79" s="257" t="s">
        <v>696</v>
      </c>
      <c r="H79" s="258">
        <f>H39-H73</f>
        <v>17925.009430890434</v>
      </c>
      <c r="I79" s="257">
        <f>I39-I73</f>
        <v>20183.668672662694</v>
      </c>
      <c r="J79" s="258">
        <f>H79-I79</f>
        <v>-2258.6592417722604</v>
      </c>
      <c r="L79" s="258">
        <f>L39-L73</f>
        <v>24177.459524058548</v>
      </c>
      <c r="M79" s="257">
        <f>M39-M73</f>
        <v>23192.917930744665</v>
      </c>
      <c r="N79" s="258">
        <f>L79-M79</f>
        <v>984.5415933138829</v>
      </c>
      <c r="O79" s="258"/>
      <c r="P79" s="258">
        <f>P39-P73</f>
        <v>23516.775232384327</v>
      </c>
      <c r="Q79" s="257">
        <f>Q39-Q73</f>
        <v>25125.940330841513</v>
      </c>
      <c r="R79" s="258">
        <f>P79-Q79</f>
        <v>-1609.165098457186</v>
      </c>
      <c r="S79" s="258"/>
      <c r="T79" s="258">
        <f>T39-T73</f>
        <v>26081.147454648126</v>
      </c>
      <c r="U79" s="257">
        <f>U39-U73</f>
        <v>26828.603129437073</v>
      </c>
      <c r="V79" s="258">
        <f>T79-U79</f>
        <v>-747.4556747889474</v>
      </c>
      <c r="X79" s="258">
        <f>X39-X73</f>
        <v>91700.39164198145</v>
      </c>
      <c r="Y79" s="257">
        <f>Y39-Y73</f>
        <v>95331.13006368594</v>
      </c>
      <c r="Z79" s="258">
        <f>X79-Y79</f>
        <v>-3630.738421704489</v>
      </c>
    </row>
    <row r="80" spans="8:19" ht="12.75" customHeight="1">
      <c r="H80" s="258"/>
      <c r="L80" s="257"/>
      <c r="M80" s="257"/>
      <c r="N80" s="257"/>
      <c r="O80" s="257"/>
      <c r="P80" s="257"/>
      <c r="Q80" s="257"/>
      <c r="R80" s="257"/>
      <c r="S80" s="257"/>
    </row>
    <row r="81" spans="8:26" ht="12.75" customHeight="1">
      <c r="H81" s="362" t="s">
        <v>386</v>
      </c>
      <c r="I81" s="362" t="s">
        <v>387</v>
      </c>
      <c r="J81" s="362" t="s">
        <v>159</v>
      </c>
      <c r="L81" s="362" t="s">
        <v>386</v>
      </c>
      <c r="M81" s="362" t="s">
        <v>387</v>
      </c>
      <c r="N81" s="362" t="s">
        <v>159</v>
      </c>
      <c r="O81" s="257"/>
      <c r="P81" s="362" t="s">
        <v>386</v>
      </c>
      <c r="Q81" s="362" t="s">
        <v>387</v>
      </c>
      <c r="R81" s="362" t="s">
        <v>159</v>
      </c>
      <c r="S81" s="257"/>
      <c r="T81" s="362" t="s">
        <v>386</v>
      </c>
      <c r="U81" s="362" t="s">
        <v>387</v>
      </c>
      <c r="V81" s="362" t="s">
        <v>159</v>
      </c>
      <c r="X81" s="362" t="s">
        <v>386</v>
      </c>
      <c r="Y81" s="362" t="s">
        <v>387</v>
      </c>
      <c r="Z81" s="362" t="s">
        <v>159</v>
      </c>
    </row>
    <row r="82" spans="2:26" ht="12.75" customHeight="1">
      <c r="B82" s="338" t="s">
        <v>107</v>
      </c>
      <c r="H82" s="257">
        <f>SUM(H83:H86)</f>
        <v>1487.106585670432</v>
      </c>
      <c r="I82" s="257">
        <f>SUM(I83:I86)</f>
        <v>5812.179132189134</v>
      </c>
      <c r="J82" s="257">
        <f aca="true" t="shared" si="23" ref="J82:J91">+H82-I82</f>
        <v>-4325.072546518702</v>
      </c>
      <c r="L82" s="257">
        <f>SUM(L83:L86)</f>
        <v>3465.576003813579</v>
      </c>
      <c r="M82" s="257">
        <f>SUM(M83:M86)</f>
        <v>3870.8117796964507</v>
      </c>
      <c r="N82" s="257">
        <f aca="true" t="shared" si="24" ref="N82:N91">+L82-M82</f>
        <v>-405.2357758828716</v>
      </c>
      <c r="O82" s="257"/>
      <c r="P82" s="257">
        <f>SUM(P83:P86)</f>
        <v>4669.436053456911</v>
      </c>
      <c r="Q82" s="257">
        <f>SUM(Q83:Q86)</f>
        <v>4115.164274446344</v>
      </c>
      <c r="R82" s="257">
        <f aca="true" t="shared" si="25" ref="R82:R91">+P82-Q82</f>
        <v>554.2717790105671</v>
      </c>
      <c r="S82" s="257"/>
      <c r="T82" s="257">
        <f>SUM(T83:T86)</f>
        <v>4360.424643655113</v>
      </c>
      <c r="U82" s="257">
        <f>SUM(U83:U86)</f>
        <v>4035.9062017748847</v>
      </c>
      <c r="V82" s="257">
        <f aca="true" t="shared" si="26" ref="V82:V91">+T82-U82</f>
        <v>324.51844188022824</v>
      </c>
      <c r="X82" s="257">
        <f aca="true" t="shared" si="27" ref="X82:X91">SUM(H82,L82,P82,T82)</f>
        <v>13982.543286596036</v>
      </c>
      <c r="Y82" s="257">
        <f aca="true" t="shared" si="28" ref="Y82:Y91">SUM(I82,M82,Q82,U82)</f>
        <v>17834.061388106813</v>
      </c>
      <c r="Z82" s="257">
        <f aca="true" t="shared" si="29" ref="Z82:Z91">+X82-Y82</f>
        <v>-3851.5181015107773</v>
      </c>
    </row>
    <row r="83" spans="4:26" ht="12.75" customHeight="1">
      <c r="D83" s="257" t="s">
        <v>21</v>
      </c>
      <c r="H83" s="257">
        <v>231.5361632680466</v>
      </c>
      <c r="I83" s="257">
        <v>1453.8254652465969</v>
      </c>
      <c r="J83" s="257">
        <f t="shared" si="23"/>
        <v>-1222.2893019785502</v>
      </c>
      <c r="L83" s="257">
        <v>152.39868251908047</v>
      </c>
      <c r="M83" s="257">
        <v>1038.1601068713023</v>
      </c>
      <c r="N83" s="257">
        <f t="shared" si="24"/>
        <v>-885.7614243522219</v>
      </c>
      <c r="O83" s="257"/>
      <c r="P83" s="257">
        <v>715.4171377467696</v>
      </c>
      <c r="Q83" s="257">
        <v>66.72711130348762</v>
      </c>
      <c r="R83" s="257">
        <f t="shared" si="25"/>
        <v>648.690026443282</v>
      </c>
      <c r="S83" s="257"/>
      <c r="T83" s="257">
        <v>216.54211799936138</v>
      </c>
      <c r="U83" s="257">
        <v>143.34090444470962</v>
      </c>
      <c r="V83" s="257">
        <f t="shared" si="26"/>
        <v>73.20121355465176</v>
      </c>
      <c r="X83" s="257">
        <f t="shared" si="27"/>
        <v>1315.894101533258</v>
      </c>
      <c r="Y83" s="257">
        <f t="shared" si="28"/>
        <v>2702.0535878660967</v>
      </c>
      <c r="Z83" s="257">
        <f t="shared" si="29"/>
        <v>-1386.1594863328387</v>
      </c>
    </row>
    <row r="84" spans="4:26" ht="12.75" customHeight="1">
      <c r="D84" s="257" t="s">
        <v>22</v>
      </c>
      <c r="H84" s="257">
        <v>194.37107663789817</v>
      </c>
      <c r="I84" s="257">
        <v>193.51682817804945</v>
      </c>
      <c r="J84" s="257">
        <f t="shared" si="23"/>
        <v>0.8542484598487192</v>
      </c>
      <c r="L84" s="257">
        <v>321.95068995410884</v>
      </c>
      <c r="M84" s="257">
        <v>359.75208748475814</v>
      </c>
      <c r="N84" s="257">
        <f t="shared" si="24"/>
        <v>-37.8013975306493</v>
      </c>
      <c r="O84" s="257"/>
      <c r="P84" s="257">
        <v>442.7568354719155</v>
      </c>
      <c r="Q84" s="257">
        <v>489.56955890463075</v>
      </c>
      <c r="R84" s="257">
        <f t="shared" si="25"/>
        <v>-46.812723432715245</v>
      </c>
      <c r="S84" s="257"/>
      <c r="T84" s="257">
        <v>388.36703690172453</v>
      </c>
      <c r="U84" s="257">
        <v>471.05104057614744</v>
      </c>
      <c r="V84" s="257">
        <f t="shared" si="26"/>
        <v>-82.68400367442291</v>
      </c>
      <c r="X84" s="257">
        <f t="shared" si="27"/>
        <v>1347.445638965647</v>
      </c>
      <c r="Y84" s="257">
        <f t="shared" si="28"/>
        <v>1513.8895151435859</v>
      </c>
      <c r="Z84" s="257">
        <f t="shared" si="29"/>
        <v>-166.44387617793882</v>
      </c>
    </row>
    <row r="85" spans="4:26" ht="12.75" customHeight="1">
      <c r="D85" s="257" t="s">
        <v>74</v>
      </c>
      <c r="H85" s="257">
        <v>1061.1993457644871</v>
      </c>
      <c r="I85" s="257">
        <v>4164.836838764488</v>
      </c>
      <c r="J85" s="257">
        <f t="shared" si="23"/>
        <v>-3103.6374930000006</v>
      </c>
      <c r="L85" s="257">
        <v>2991.2266313403898</v>
      </c>
      <c r="M85" s="257">
        <v>2472.8995853403903</v>
      </c>
      <c r="N85" s="257">
        <f t="shared" si="24"/>
        <v>518.3270459999994</v>
      </c>
      <c r="O85" s="257"/>
      <c r="P85" s="257">
        <v>3511.262080238226</v>
      </c>
      <c r="Q85" s="257">
        <v>3558.867604238226</v>
      </c>
      <c r="R85" s="257">
        <f t="shared" si="25"/>
        <v>-47.605523999999605</v>
      </c>
      <c r="S85" s="257"/>
      <c r="T85" s="257">
        <v>3755.5154887540275</v>
      </c>
      <c r="U85" s="257">
        <v>3421.514256754028</v>
      </c>
      <c r="V85" s="257">
        <f t="shared" si="26"/>
        <v>334.0012319999996</v>
      </c>
      <c r="X85" s="257">
        <f t="shared" si="27"/>
        <v>11319.203546097131</v>
      </c>
      <c r="Y85" s="257">
        <f t="shared" si="28"/>
        <v>13618.11828509713</v>
      </c>
      <c r="Z85" s="257">
        <f t="shared" si="29"/>
        <v>-2298.914739</v>
      </c>
    </row>
    <row r="86" spans="4:26" ht="12.75" customHeight="1">
      <c r="D86" s="257" t="s">
        <v>24</v>
      </c>
      <c r="H86" s="257">
        <v>0</v>
      </c>
      <c r="I86" s="257">
        <v>0</v>
      </c>
      <c r="J86" s="257">
        <f t="shared" si="23"/>
        <v>0</v>
      </c>
      <c r="L86" s="257">
        <v>0</v>
      </c>
      <c r="M86" s="257">
        <v>0</v>
      </c>
      <c r="N86" s="257">
        <f t="shared" si="24"/>
        <v>0</v>
      </c>
      <c r="O86" s="257"/>
      <c r="P86" s="257">
        <v>0</v>
      </c>
      <c r="Q86" s="257">
        <v>0</v>
      </c>
      <c r="R86" s="257">
        <f t="shared" si="25"/>
        <v>0</v>
      </c>
      <c r="S86" s="257"/>
      <c r="T86" s="257">
        <v>0</v>
      </c>
      <c r="U86" s="257">
        <v>0</v>
      </c>
      <c r="V86" s="257">
        <f t="shared" si="26"/>
        <v>0</v>
      </c>
      <c r="X86" s="257">
        <f t="shared" si="27"/>
        <v>0</v>
      </c>
      <c r="Y86" s="257">
        <f t="shared" si="28"/>
        <v>0</v>
      </c>
      <c r="Z86" s="257">
        <f t="shared" si="29"/>
        <v>0</v>
      </c>
    </row>
    <row r="87" spans="3:26" ht="12.75" customHeight="1">
      <c r="C87" s="257" t="s">
        <v>109</v>
      </c>
      <c r="H87" s="257">
        <f>SUM(H88:H91)</f>
        <v>417.49175107574746</v>
      </c>
      <c r="I87" s="257">
        <f>SUM(I88:I91)</f>
        <v>821.0347185234208</v>
      </c>
      <c r="J87" s="257">
        <f t="shared" si="23"/>
        <v>-403.54296744767333</v>
      </c>
      <c r="L87" s="257">
        <f>SUM(L88:L91)</f>
        <v>2051.6955365751983</v>
      </c>
      <c r="M87" s="257">
        <f>SUM(M88:M91)</f>
        <v>909.7727972811906</v>
      </c>
      <c r="N87" s="257">
        <f t="shared" si="24"/>
        <v>1141.9227392940077</v>
      </c>
      <c r="O87" s="257"/>
      <c r="P87" s="257">
        <f>SUM(P88:P91)</f>
        <v>922.6027489153373</v>
      </c>
      <c r="Q87" s="257">
        <f>SUM(Q88:Q91)</f>
        <v>518.8474693534334</v>
      </c>
      <c r="R87" s="257">
        <f t="shared" si="25"/>
        <v>403.7552795619039</v>
      </c>
      <c r="S87" s="257"/>
      <c r="T87" s="257">
        <f>SUM(T88:T91)</f>
        <v>1798.2778848743496</v>
      </c>
      <c r="U87" s="257">
        <f>SUM(U88:U91)</f>
        <v>775.8647287388717</v>
      </c>
      <c r="V87" s="257">
        <f t="shared" si="26"/>
        <v>1022.413156135478</v>
      </c>
      <c r="X87" s="257">
        <f t="shared" si="27"/>
        <v>5190.067921440632</v>
      </c>
      <c r="Y87" s="257">
        <f t="shared" si="28"/>
        <v>3025.5197138969165</v>
      </c>
      <c r="Z87" s="257">
        <f t="shared" si="29"/>
        <v>2164.5482075437153</v>
      </c>
    </row>
    <row r="88" spans="4:26" ht="12.75" customHeight="1">
      <c r="D88" s="257" t="s">
        <v>21</v>
      </c>
      <c r="H88" s="257">
        <v>366.2569589588206</v>
      </c>
      <c r="I88" s="257">
        <v>235.87795990339566</v>
      </c>
      <c r="J88" s="257">
        <f t="shared" si="23"/>
        <v>130.3789990554249</v>
      </c>
      <c r="L88" s="257">
        <v>759.0487771457206</v>
      </c>
      <c r="M88" s="257">
        <v>248.67704643358735</v>
      </c>
      <c r="N88" s="257">
        <f t="shared" si="24"/>
        <v>510.3717307121332</v>
      </c>
      <c r="O88" s="257"/>
      <c r="P88" s="257">
        <v>666.6519194790907</v>
      </c>
      <c r="Q88" s="257">
        <v>131</v>
      </c>
      <c r="R88" s="257">
        <f t="shared" si="25"/>
        <v>535.6519194790907</v>
      </c>
      <c r="S88" s="257"/>
      <c r="T88" s="257">
        <v>506.89614573348274</v>
      </c>
      <c r="U88" s="257">
        <v>263.33076022605115</v>
      </c>
      <c r="V88" s="257">
        <f t="shared" si="26"/>
        <v>243.56538550743159</v>
      </c>
      <c r="X88" s="257">
        <f t="shared" si="27"/>
        <v>2298.8538013171146</v>
      </c>
      <c r="Y88" s="257">
        <f t="shared" si="28"/>
        <v>878.8857665630342</v>
      </c>
      <c r="Z88" s="257">
        <f t="shared" si="29"/>
        <v>1419.9680347540805</v>
      </c>
    </row>
    <row r="89" spans="4:26" ht="12.75" customHeight="1">
      <c r="D89" s="257" t="s">
        <v>22</v>
      </c>
      <c r="H89" s="257">
        <v>10.918707062307698</v>
      </c>
      <c r="I89" s="257">
        <v>573.0219561123076</v>
      </c>
      <c r="J89" s="257">
        <f t="shared" si="23"/>
        <v>-562.1032490499999</v>
      </c>
      <c r="L89" s="257">
        <v>1139.335415032308</v>
      </c>
      <c r="M89" s="257">
        <v>641.2678043223077</v>
      </c>
      <c r="N89" s="257">
        <f t="shared" si="24"/>
        <v>498.0676107100003</v>
      </c>
      <c r="O89" s="257"/>
      <c r="P89" s="257">
        <v>244.07283626961168</v>
      </c>
      <c r="Q89" s="257">
        <v>227.3480286096119</v>
      </c>
      <c r="R89" s="257">
        <f t="shared" si="25"/>
        <v>16.724807659999783</v>
      </c>
      <c r="S89" s="257"/>
      <c r="T89" s="257">
        <v>1279.1079823123077</v>
      </c>
      <c r="U89" s="257">
        <v>511.0079522723077</v>
      </c>
      <c r="V89" s="257">
        <f t="shared" si="26"/>
        <v>768.1000300400001</v>
      </c>
      <c r="X89" s="257">
        <f t="shared" si="27"/>
        <v>2673.434940676535</v>
      </c>
      <c r="Y89" s="257">
        <f t="shared" si="28"/>
        <v>1952.645741316535</v>
      </c>
      <c r="Z89" s="257">
        <f t="shared" si="29"/>
        <v>720.7891993600001</v>
      </c>
    </row>
    <row r="90" spans="4:26" ht="12.75" customHeight="1">
      <c r="D90" s="257" t="s">
        <v>74</v>
      </c>
      <c r="H90" s="257">
        <v>33.71608505461915</v>
      </c>
      <c r="I90" s="257">
        <v>3.734802507717518</v>
      </c>
      <c r="J90" s="257">
        <f t="shared" si="23"/>
        <v>29.98128254690163</v>
      </c>
      <c r="L90" s="257">
        <v>148.31134439716953</v>
      </c>
      <c r="M90" s="257">
        <v>5.427946525295667</v>
      </c>
      <c r="N90" s="257">
        <f t="shared" si="24"/>
        <v>142.88339787187385</v>
      </c>
      <c r="O90" s="257"/>
      <c r="P90" s="257">
        <v>3.077993166634954</v>
      </c>
      <c r="Q90" s="257">
        <v>148.9994407438215</v>
      </c>
      <c r="R90" s="257">
        <f t="shared" si="25"/>
        <v>-145.92144757718654</v>
      </c>
      <c r="S90" s="257"/>
      <c r="T90" s="257">
        <v>1.273756828559243</v>
      </c>
      <c r="U90" s="257">
        <v>1.5260162405128597</v>
      </c>
      <c r="V90" s="257">
        <f t="shared" si="26"/>
        <v>-0.25225941195361656</v>
      </c>
      <c r="X90" s="257">
        <f t="shared" si="27"/>
        <v>186.37917944698287</v>
      </c>
      <c r="Y90" s="257">
        <f t="shared" si="28"/>
        <v>159.68820601734754</v>
      </c>
      <c r="Z90" s="257">
        <f t="shared" si="29"/>
        <v>26.690973429635335</v>
      </c>
    </row>
    <row r="91" spans="4:26" ht="12.75" customHeight="1">
      <c r="D91" s="257" t="s">
        <v>25</v>
      </c>
      <c r="H91" s="257">
        <v>6.6</v>
      </c>
      <c r="I91" s="257">
        <v>8.4</v>
      </c>
      <c r="J91" s="257">
        <f t="shared" si="23"/>
        <v>-1.8000000000000007</v>
      </c>
      <c r="L91" s="257">
        <v>5</v>
      </c>
      <c r="M91" s="257">
        <v>14.4</v>
      </c>
      <c r="N91" s="257">
        <f t="shared" si="24"/>
        <v>-9.4</v>
      </c>
      <c r="O91" s="257"/>
      <c r="P91" s="257">
        <v>8.8</v>
      </c>
      <c r="Q91" s="257">
        <v>11.5</v>
      </c>
      <c r="R91" s="257">
        <f t="shared" si="25"/>
        <v>-2.6999999999999993</v>
      </c>
      <c r="S91" s="257"/>
      <c r="T91" s="257">
        <v>11</v>
      </c>
      <c r="U91" s="257">
        <v>0</v>
      </c>
      <c r="V91" s="257">
        <f t="shared" si="26"/>
        <v>11</v>
      </c>
      <c r="X91" s="257">
        <f t="shared" si="27"/>
        <v>31.4</v>
      </c>
      <c r="Y91" s="257">
        <f t="shared" si="28"/>
        <v>34.3</v>
      </c>
      <c r="Z91" s="257">
        <f t="shared" si="29"/>
        <v>-2.8999999999999986</v>
      </c>
    </row>
    <row r="92" ht="12.75" customHeight="1"/>
    <row r="93" ht="12.75" customHeight="1"/>
    <row r="94" ht="12.75" customHeight="1"/>
    <row r="95" ht="12.75" customHeight="1"/>
    <row r="96" ht="12.75" customHeight="1"/>
    <row r="97" ht="12.75" customHeight="1"/>
    <row r="98" ht="12.75" customHeight="1"/>
  </sheetData>
  <mergeCells count="7">
    <mergeCell ref="H5:N5"/>
    <mergeCell ref="P5:Z5"/>
    <mergeCell ref="H6:J6"/>
    <mergeCell ref="L6:N6"/>
    <mergeCell ref="X6:Z6"/>
    <mergeCell ref="T6:V6"/>
    <mergeCell ref="P6:R6"/>
  </mergeCells>
  <printOptions horizontalCentered="1" verticalCentered="1"/>
  <pageMargins left="0.3937007874015748" right="0.3937007874015748" top="0.3937007874015748" bottom="0.3937007874015748" header="0" footer="0"/>
  <pageSetup fitToHeight="0" fitToWidth="1" horizontalDpi="300" verticalDpi="300" orientation="portrait" scale="71" r:id="rId1"/>
  <ignoredErrors>
    <ignoredError sqref="X32:Y32" formula="1"/>
  </ignoredErrors>
</worksheet>
</file>

<file path=xl/worksheets/sheet4.xml><?xml version="1.0" encoding="utf-8"?>
<worksheet xmlns="http://schemas.openxmlformats.org/spreadsheetml/2006/main" xmlns:r="http://schemas.openxmlformats.org/officeDocument/2006/relationships">
  <dimension ref="A1:M86"/>
  <sheetViews>
    <sheetView zoomScale="75" zoomScaleNormal="75" workbookViewId="0" topLeftCell="A1">
      <selection activeCell="A1" sqref="A1"/>
    </sheetView>
  </sheetViews>
  <sheetFormatPr defaultColWidth="11.421875" defaultRowHeight="12.75"/>
  <cols>
    <col min="1" max="1" width="3.7109375" style="41" customWidth="1"/>
    <col min="2" max="7" width="2.28125" style="39" customWidth="1"/>
    <col min="8" max="8" width="56.57421875" style="39" customWidth="1"/>
    <col min="9" max="13" width="11.7109375" style="39" customWidth="1"/>
    <col min="14" max="16384" width="11.421875" style="39" customWidth="1"/>
  </cols>
  <sheetData>
    <row r="1" spans="1:13" s="37" customFormat="1" ht="12.75">
      <c r="A1" s="351"/>
      <c r="B1" s="156" t="s">
        <v>652</v>
      </c>
      <c r="C1" s="118"/>
      <c r="D1" s="118"/>
      <c r="E1" s="118"/>
      <c r="F1" s="118"/>
      <c r="G1" s="118"/>
      <c r="H1" s="118"/>
      <c r="I1" s="118"/>
      <c r="J1" s="118"/>
      <c r="K1" s="118"/>
      <c r="L1" s="118"/>
      <c r="M1" s="118"/>
    </row>
    <row r="2" spans="1:13" s="37" customFormat="1" ht="13.5" customHeight="1">
      <c r="A2" s="352"/>
      <c r="B2" s="355" t="s">
        <v>726</v>
      </c>
      <c r="D2" s="118"/>
      <c r="E2" s="118"/>
      <c r="F2" s="118"/>
      <c r="G2" s="118"/>
      <c r="H2" s="118"/>
      <c r="I2" s="118"/>
      <c r="J2" s="118"/>
      <c r="K2" s="118"/>
      <c r="L2" s="118"/>
      <c r="M2" s="118"/>
    </row>
    <row r="3" spans="1:13" s="37" customFormat="1" ht="13.5" customHeight="1">
      <c r="A3" s="353"/>
      <c r="B3" s="317" t="s">
        <v>0</v>
      </c>
      <c r="F3" s="38"/>
      <c r="G3" s="38"/>
      <c r="H3" s="38"/>
      <c r="I3" s="38"/>
      <c r="J3" s="38"/>
      <c r="K3" s="38"/>
      <c r="L3" s="38"/>
      <c r="M3" s="38"/>
    </row>
    <row r="5" spans="2:13" ht="12.75" customHeight="1">
      <c r="B5" s="325"/>
      <c r="C5" s="325"/>
      <c r="D5" s="325"/>
      <c r="E5" s="325"/>
      <c r="F5" s="325"/>
      <c r="G5" s="325"/>
      <c r="H5" s="325"/>
      <c r="I5" s="325"/>
      <c r="J5" s="325"/>
      <c r="K5" s="325"/>
      <c r="L5" s="325"/>
      <c r="M5" s="325"/>
    </row>
    <row r="6" spans="2:13" ht="12.75">
      <c r="B6" s="41"/>
      <c r="C6" s="41" t="s">
        <v>192</v>
      </c>
      <c r="D6" s="41"/>
      <c r="E6" s="41"/>
      <c r="F6" s="41"/>
      <c r="G6" s="41"/>
      <c r="H6" s="41"/>
      <c r="I6" s="252"/>
      <c r="J6" s="252" t="s">
        <v>495</v>
      </c>
      <c r="K6" s="252"/>
      <c r="L6" s="252"/>
      <c r="M6" s="326" t="s">
        <v>496</v>
      </c>
    </row>
    <row r="7" spans="2:13" ht="13.5" thickBot="1">
      <c r="B7" s="43"/>
      <c r="C7" s="43"/>
      <c r="D7" s="43"/>
      <c r="E7" s="43"/>
      <c r="F7" s="43"/>
      <c r="G7" s="43"/>
      <c r="H7" s="44"/>
      <c r="I7" s="327" t="s">
        <v>497</v>
      </c>
      <c r="J7" s="44" t="s">
        <v>498</v>
      </c>
      <c r="K7" s="44" t="s">
        <v>499</v>
      </c>
      <c r="L7" s="44" t="s">
        <v>400</v>
      </c>
      <c r="M7" s="328"/>
    </row>
    <row r="8" ht="12.75">
      <c r="K8" s="45"/>
    </row>
    <row r="9" spans="2:13" ht="12.75">
      <c r="B9" s="37" t="s">
        <v>500</v>
      </c>
      <c r="I9" s="329">
        <v>13587.751682199072</v>
      </c>
      <c r="J9" s="329">
        <v>15129.369126376743</v>
      </c>
      <c r="K9" s="329">
        <v>15325.233172505721</v>
      </c>
      <c r="L9" s="329">
        <v>13684.953770582993</v>
      </c>
      <c r="M9" s="329">
        <v>57727.30775166453</v>
      </c>
    </row>
    <row r="10" spans="9:13" ht="12.75">
      <c r="I10" s="45"/>
      <c r="J10" s="45"/>
      <c r="K10" s="45"/>
      <c r="L10" s="45"/>
      <c r="M10" s="45"/>
    </row>
    <row r="11" spans="3:13" ht="12.75">
      <c r="C11" s="39" t="s">
        <v>501</v>
      </c>
      <c r="I11" s="45">
        <v>13300.373076319998</v>
      </c>
      <c r="J11" s="45">
        <v>14817.019279901102</v>
      </c>
      <c r="K11" s="45">
        <v>14992.469786549997</v>
      </c>
      <c r="L11" s="45">
        <v>13320.539360530001</v>
      </c>
      <c r="M11" s="45">
        <v>56430.401503301095</v>
      </c>
    </row>
    <row r="13" spans="1:13" s="37" customFormat="1" ht="12.75">
      <c r="A13" s="48"/>
      <c r="D13" s="48" t="s">
        <v>417</v>
      </c>
      <c r="E13" s="48" t="s">
        <v>697</v>
      </c>
      <c r="F13" s="48"/>
      <c r="G13" s="48"/>
      <c r="I13" s="329">
        <v>8647.024628399999</v>
      </c>
      <c r="J13" s="329">
        <v>9786.42444987</v>
      </c>
      <c r="K13" s="329">
        <v>10121.774929689996</v>
      </c>
      <c r="L13" s="329">
        <v>8469.244259410001</v>
      </c>
      <c r="M13" s="329">
        <v>37024.46826737</v>
      </c>
    </row>
    <row r="14" spans="6:13" ht="12.75">
      <c r="F14" s="41" t="s">
        <v>30</v>
      </c>
      <c r="G14" s="41"/>
      <c r="I14" s="330">
        <v>7611.82576727</v>
      </c>
      <c r="J14" s="330">
        <v>8819.46564859</v>
      </c>
      <c r="K14" s="330">
        <v>8961.62576166</v>
      </c>
      <c r="L14" s="330">
        <v>7317.29711014</v>
      </c>
      <c r="M14" s="45">
        <v>32710.21428766</v>
      </c>
    </row>
    <row r="15" spans="6:13" ht="12.75">
      <c r="F15" s="41" t="s">
        <v>31</v>
      </c>
      <c r="G15" s="41"/>
      <c r="I15" s="330">
        <v>55.63716549</v>
      </c>
      <c r="J15" s="330">
        <v>78.40121047999999</v>
      </c>
      <c r="K15" s="330">
        <v>91.78663571</v>
      </c>
      <c r="L15" s="330">
        <v>101.97281282</v>
      </c>
      <c r="M15" s="45">
        <v>327.7978245</v>
      </c>
    </row>
    <row r="16" spans="6:13" ht="12.75">
      <c r="F16" s="41" t="s">
        <v>700</v>
      </c>
      <c r="G16" s="41"/>
      <c r="I16" s="330">
        <v>80.69286533</v>
      </c>
      <c r="J16" s="330">
        <v>81.67584211</v>
      </c>
      <c r="K16" s="330">
        <v>108.85667443</v>
      </c>
      <c r="L16" s="330">
        <v>90.00496743</v>
      </c>
      <c r="M16" s="45">
        <v>361.23034929999994</v>
      </c>
    </row>
    <row r="17" spans="6:13" ht="12.75">
      <c r="F17" s="41" t="s">
        <v>701</v>
      </c>
      <c r="G17" s="41"/>
      <c r="I17" s="330">
        <v>44.27012292</v>
      </c>
      <c r="J17" s="330">
        <v>56.211844150000005</v>
      </c>
      <c r="K17" s="330">
        <v>55.203106510000005</v>
      </c>
      <c r="L17" s="330">
        <v>95.56954706999998</v>
      </c>
      <c r="M17" s="45">
        <v>251.25462065</v>
      </c>
    </row>
    <row r="18" spans="6:13" ht="12.75">
      <c r="F18" s="41" t="s">
        <v>702</v>
      </c>
      <c r="G18" s="41"/>
      <c r="I18" s="330">
        <v>728.55401224</v>
      </c>
      <c r="J18" s="330">
        <v>626.56978531</v>
      </c>
      <c r="K18" s="330">
        <v>746.28933289</v>
      </c>
      <c r="L18" s="330">
        <v>683.67381815</v>
      </c>
      <c r="M18" s="45">
        <v>2785.08694859</v>
      </c>
    </row>
    <row r="19" spans="6:13" ht="12.75">
      <c r="F19" s="41" t="s">
        <v>703</v>
      </c>
      <c r="G19" s="41"/>
      <c r="I19" s="330">
        <v>29.17730095</v>
      </c>
      <c r="J19" s="330">
        <v>30.44166578</v>
      </c>
      <c r="K19" s="330">
        <v>31.614248359999998</v>
      </c>
      <c r="L19" s="330">
        <v>32.20054605</v>
      </c>
      <c r="M19" s="45">
        <v>123.43376113999999</v>
      </c>
    </row>
    <row r="20" spans="6:13" ht="12.75">
      <c r="F20" s="41" t="s">
        <v>440</v>
      </c>
      <c r="G20" s="41"/>
      <c r="I20" s="330">
        <v>13.00183874</v>
      </c>
      <c r="J20" s="330">
        <v>3.89194744</v>
      </c>
      <c r="K20" s="330">
        <v>12.071844399999998</v>
      </c>
      <c r="L20" s="330">
        <v>14.159830070000002</v>
      </c>
      <c r="M20" s="45">
        <v>43.125460649999994</v>
      </c>
    </row>
    <row r="21" spans="6:13" ht="12.75">
      <c r="F21" s="41" t="s">
        <v>704</v>
      </c>
      <c r="G21" s="41"/>
      <c r="I21" s="330">
        <v>83.86555545999906</v>
      </c>
      <c r="J21" s="330">
        <v>89.76650601000041</v>
      </c>
      <c r="K21" s="330">
        <v>114.32732572999913</v>
      </c>
      <c r="L21" s="330">
        <v>134.36562767999953</v>
      </c>
      <c r="M21" s="45">
        <v>422.32501487999815</v>
      </c>
    </row>
    <row r="22" spans="4:5" ht="12.75">
      <c r="D22" s="41"/>
      <c r="E22" s="41"/>
    </row>
    <row r="23" spans="1:13" s="37" customFormat="1" ht="12.75">
      <c r="A23" s="48"/>
      <c r="D23" s="48" t="s">
        <v>421</v>
      </c>
      <c r="E23" s="48" t="s">
        <v>698</v>
      </c>
      <c r="F23" s="48"/>
      <c r="G23" s="48"/>
      <c r="I23" s="329">
        <v>1058.89849645</v>
      </c>
      <c r="J23" s="329">
        <v>941.1891018210999</v>
      </c>
      <c r="K23" s="329">
        <v>332.01783564999994</v>
      </c>
      <c r="L23" s="329">
        <v>433.14627914999994</v>
      </c>
      <c r="M23" s="329">
        <v>2765.2517130711</v>
      </c>
    </row>
    <row r="24" spans="5:13" ht="12.75">
      <c r="E24" s="41" t="s">
        <v>705</v>
      </c>
      <c r="F24" s="41"/>
      <c r="G24" s="41"/>
      <c r="I24" s="330">
        <v>949.09632346</v>
      </c>
      <c r="J24" s="330">
        <v>795.3186538110999</v>
      </c>
      <c r="K24" s="330">
        <v>268.44737223999994</v>
      </c>
      <c r="L24" s="330">
        <v>387.93322553999997</v>
      </c>
      <c r="M24" s="45">
        <v>2400.7955750510996</v>
      </c>
    </row>
    <row r="25" spans="5:13" ht="12.75">
      <c r="E25" s="41"/>
      <c r="F25" s="41"/>
      <c r="G25" s="41"/>
      <c r="H25" s="41" t="s">
        <v>32</v>
      </c>
      <c r="I25" s="330">
        <v>547.03501041</v>
      </c>
      <c r="J25" s="330">
        <v>331.8103544611001</v>
      </c>
      <c r="K25" s="330">
        <v>3.31159487</v>
      </c>
      <c r="L25" s="330">
        <v>115.90235363999997</v>
      </c>
      <c r="M25" s="45">
        <v>998.0593133811002</v>
      </c>
    </row>
    <row r="26" spans="5:13" ht="12.75">
      <c r="E26" s="41" t="s">
        <v>706</v>
      </c>
      <c r="I26" s="330">
        <v>93.33775161000001</v>
      </c>
      <c r="J26" s="330">
        <v>132.17519881</v>
      </c>
      <c r="K26" s="330">
        <v>52.084019129999994</v>
      </c>
      <c r="L26" s="330">
        <v>36.81129050999999</v>
      </c>
      <c r="M26" s="45">
        <v>314.40826006000003</v>
      </c>
    </row>
    <row r="27" spans="6:13" ht="12.75">
      <c r="F27" s="41"/>
      <c r="G27" s="41"/>
      <c r="H27" s="41" t="s">
        <v>707</v>
      </c>
      <c r="I27" s="330">
        <v>42.18427929</v>
      </c>
      <c r="J27" s="330">
        <v>53.38285062000002</v>
      </c>
      <c r="K27" s="330">
        <v>0.9768103799999999</v>
      </c>
      <c r="L27" s="330">
        <v>3.3364237</v>
      </c>
      <c r="M27" s="45">
        <v>99.88036399000002</v>
      </c>
    </row>
    <row r="28" spans="6:13" ht="12.75">
      <c r="F28" s="41"/>
      <c r="G28" s="41"/>
      <c r="H28" s="41" t="s">
        <v>708</v>
      </c>
      <c r="I28" s="330">
        <v>11.140749099999999</v>
      </c>
      <c r="J28" s="330">
        <v>24.102565139999996</v>
      </c>
      <c r="K28" s="330">
        <v>14.782217809999999</v>
      </c>
      <c r="L28" s="330">
        <v>3.1784427500000003</v>
      </c>
      <c r="M28" s="45">
        <v>53.2039748</v>
      </c>
    </row>
    <row r="29" spans="5:13" ht="12.75">
      <c r="E29" s="41" t="s">
        <v>709</v>
      </c>
      <c r="F29" s="41"/>
      <c r="G29" s="41"/>
      <c r="I29" s="330">
        <v>5.26042623</v>
      </c>
      <c r="J29" s="330">
        <v>5.07907838</v>
      </c>
      <c r="K29" s="330">
        <v>3.7294014900000003</v>
      </c>
      <c r="L29" s="330">
        <v>1.96375699</v>
      </c>
      <c r="M29" s="45">
        <v>16.03266309</v>
      </c>
    </row>
    <row r="30" spans="8:13" ht="12.75">
      <c r="H30" s="41" t="s">
        <v>33</v>
      </c>
      <c r="I30" s="330">
        <v>0.00510617</v>
      </c>
      <c r="J30" s="330">
        <v>0</v>
      </c>
      <c r="K30" s="330">
        <v>0</v>
      </c>
      <c r="L30" s="330">
        <v>0</v>
      </c>
      <c r="M30" s="45">
        <v>0.00510617</v>
      </c>
    </row>
    <row r="31" spans="8:13" ht="12.75">
      <c r="H31" s="41" t="s">
        <v>34</v>
      </c>
      <c r="I31" s="330">
        <v>0.23820919</v>
      </c>
      <c r="J31" s="330">
        <v>0.5032516499999999</v>
      </c>
      <c r="K31" s="330">
        <v>1.14102562</v>
      </c>
      <c r="L31" s="330">
        <v>0.42124739000000005</v>
      </c>
      <c r="M31" s="45">
        <v>2.30373385</v>
      </c>
    </row>
    <row r="32" spans="5:13" ht="12.75">
      <c r="E32" s="41" t="s">
        <v>35</v>
      </c>
      <c r="F32" s="41"/>
      <c r="G32" s="41"/>
      <c r="I32" s="330">
        <v>11.20399515</v>
      </c>
      <c r="J32" s="330">
        <v>8.61617082</v>
      </c>
      <c r="K32" s="330">
        <v>7.75704279</v>
      </c>
      <c r="L32" s="330">
        <v>6.43800611</v>
      </c>
      <c r="M32" s="45">
        <v>34.01521487</v>
      </c>
    </row>
    <row r="33" spans="5:13" ht="12.75">
      <c r="E33" s="41"/>
      <c r="F33" s="41"/>
      <c r="G33" s="41"/>
      <c r="H33" s="41" t="s">
        <v>441</v>
      </c>
      <c r="I33" s="330">
        <v>11.157840250000001</v>
      </c>
      <c r="J33" s="330">
        <v>8.554732820000002</v>
      </c>
      <c r="K33" s="330">
        <v>7.598368429999999</v>
      </c>
      <c r="L33" s="330">
        <v>6.2924577</v>
      </c>
      <c r="M33" s="45">
        <v>33.603399200000005</v>
      </c>
    </row>
    <row r="34" spans="4:7" ht="12.75">
      <c r="D34" s="41"/>
      <c r="E34" s="41"/>
      <c r="F34" s="41"/>
      <c r="G34" s="41"/>
    </row>
    <row r="35" spans="1:13" s="37" customFormat="1" ht="12.75">
      <c r="A35" s="48"/>
      <c r="D35" s="48" t="s">
        <v>699</v>
      </c>
      <c r="E35" s="48" t="s">
        <v>470</v>
      </c>
      <c r="F35" s="48"/>
      <c r="G35" s="48"/>
      <c r="I35" s="329">
        <v>3594.4499514699996</v>
      </c>
      <c r="J35" s="329">
        <v>4089.4057282099993</v>
      </c>
      <c r="K35" s="329">
        <v>4538.67702121</v>
      </c>
      <c r="L35" s="329">
        <v>4418.1488219699995</v>
      </c>
      <c r="M35" s="329">
        <v>16640.68152286</v>
      </c>
    </row>
    <row r="36" spans="5:13" ht="12.75">
      <c r="E36" s="41" t="s">
        <v>36</v>
      </c>
      <c r="F36" s="41"/>
      <c r="G36" s="41"/>
      <c r="I36" s="330">
        <v>1215.64204713</v>
      </c>
      <c r="J36" s="330">
        <v>1365.8806265099997</v>
      </c>
      <c r="K36" s="330">
        <v>1441.45811523</v>
      </c>
      <c r="L36" s="330">
        <v>1533.1598354600003</v>
      </c>
      <c r="M36" s="45">
        <v>5556.14062433</v>
      </c>
    </row>
    <row r="37" spans="8:13" ht="12.75">
      <c r="H37" s="41" t="s">
        <v>37</v>
      </c>
      <c r="I37" s="330">
        <v>74.57520647</v>
      </c>
      <c r="J37" s="330">
        <v>183.68909345999998</v>
      </c>
      <c r="K37" s="330">
        <v>146.33856186</v>
      </c>
      <c r="L37" s="330">
        <v>92.95038047999999</v>
      </c>
      <c r="M37" s="45">
        <v>497.55324227</v>
      </c>
    </row>
    <row r="38" spans="8:13" ht="12.75">
      <c r="H38" s="331" t="s">
        <v>710</v>
      </c>
      <c r="I38" s="330">
        <v>542.5266984299999</v>
      </c>
      <c r="J38" s="330">
        <v>439.48489602999996</v>
      </c>
      <c r="K38" s="330">
        <v>482.69738142999995</v>
      </c>
      <c r="L38" s="330">
        <v>688.54140238</v>
      </c>
      <c r="M38" s="45">
        <v>2153.2503782699996</v>
      </c>
    </row>
    <row r="39" spans="8:13" ht="12.75">
      <c r="H39" s="331" t="s">
        <v>442</v>
      </c>
      <c r="I39" s="330">
        <v>55.41685587</v>
      </c>
      <c r="J39" s="330">
        <v>76.51238516</v>
      </c>
      <c r="K39" s="330">
        <v>93.97737667999999</v>
      </c>
      <c r="L39" s="330">
        <v>82.20082904</v>
      </c>
      <c r="M39" s="45">
        <v>308.10744675</v>
      </c>
    </row>
    <row r="40" spans="8:13" ht="12.75">
      <c r="H40" s="331" t="s">
        <v>443</v>
      </c>
      <c r="I40" s="330">
        <v>31.47360342</v>
      </c>
      <c r="J40" s="330">
        <v>44.76221998000001</v>
      </c>
      <c r="K40" s="330">
        <v>45.56199799</v>
      </c>
      <c r="L40" s="330">
        <v>38.55102343</v>
      </c>
      <c r="M40" s="45">
        <v>160.34884482</v>
      </c>
    </row>
    <row r="41" spans="8:13" ht="12.75">
      <c r="H41" s="331" t="s">
        <v>444</v>
      </c>
      <c r="I41" s="330">
        <v>25.357291529999998</v>
      </c>
      <c r="J41" s="330">
        <v>49.4506294</v>
      </c>
      <c r="K41" s="330">
        <v>64.84092568999999</v>
      </c>
      <c r="L41" s="330">
        <v>62.120807479999996</v>
      </c>
      <c r="M41" s="45">
        <v>201.76965409999997</v>
      </c>
    </row>
    <row r="42" spans="8:13" ht="12.75">
      <c r="H42" s="331" t="s">
        <v>711</v>
      </c>
      <c r="I42" s="330">
        <v>6.22959607</v>
      </c>
      <c r="J42" s="330">
        <v>20.80436748</v>
      </c>
      <c r="K42" s="330">
        <v>28.09064176</v>
      </c>
      <c r="L42" s="330">
        <v>25.748129069999997</v>
      </c>
      <c r="M42" s="45">
        <v>80.87273438</v>
      </c>
    </row>
    <row r="43" spans="8:13" ht="12.75">
      <c r="H43" s="331" t="s">
        <v>712</v>
      </c>
      <c r="I43" s="330">
        <v>8.90109382</v>
      </c>
      <c r="J43" s="330">
        <v>14.753120460000002</v>
      </c>
      <c r="K43" s="330">
        <v>16.45335458</v>
      </c>
      <c r="L43" s="330">
        <v>22.889608210000002</v>
      </c>
      <c r="M43" s="45">
        <v>62.997177070000006</v>
      </c>
    </row>
    <row r="44" spans="8:13" ht="12.75">
      <c r="H44" s="331" t="s">
        <v>445</v>
      </c>
      <c r="I44" s="330">
        <v>60.41294777</v>
      </c>
      <c r="J44" s="330">
        <v>44.23378934</v>
      </c>
      <c r="K44" s="330">
        <v>22.07068611</v>
      </c>
      <c r="L44" s="330">
        <v>18.02233744</v>
      </c>
      <c r="M44" s="45">
        <v>144.73976066</v>
      </c>
    </row>
    <row r="45" spans="8:13" ht="12.75">
      <c r="H45" s="331" t="s">
        <v>713</v>
      </c>
      <c r="I45" s="330">
        <v>21.72200866</v>
      </c>
      <c r="J45" s="330">
        <v>36.976637780000004</v>
      </c>
      <c r="K45" s="330">
        <v>54.811355070000005</v>
      </c>
      <c r="L45" s="330">
        <v>40.858906620000006</v>
      </c>
      <c r="M45" s="45">
        <v>154.36890813000002</v>
      </c>
    </row>
    <row r="46" spans="8:13" ht="12.75">
      <c r="H46" s="331" t="s">
        <v>446</v>
      </c>
      <c r="I46" s="330">
        <v>15.17571022</v>
      </c>
      <c r="J46" s="330">
        <v>28.833343789999997</v>
      </c>
      <c r="K46" s="330">
        <v>23.54157447</v>
      </c>
      <c r="L46" s="330">
        <v>17.1434884</v>
      </c>
      <c r="M46" s="45">
        <v>84.69411688</v>
      </c>
    </row>
    <row r="47" spans="8:13" ht="12.75">
      <c r="H47" s="331" t="s">
        <v>714</v>
      </c>
      <c r="I47" s="330">
        <v>22.420671999999996</v>
      </c>
      <c r="J47" s="330">
        <v>28.18121392</v>
      </c>
      <c r="K47" s="330">
        <v>26.72158182</v>
      </c>
      <c r="L47" s="330">
        <v>29.419714459999998</v>
      </c>
      <c r="M47" s="45">
        <v>106.74318219999999</v>
      </c>
    </row>
    <row r="48" spans="8:13" ht="12.75">
      <c r="H48" s="331" t="s">
        <v>715</v>
      </c>
      <c r="I48" s="330">
        <v>65.61700603999999</v>
      </c>
      <c r="J48" s="330">
        <v>73.92818503000001</v>
      </c>
      <c r="K48" s="330">
        <v>88.84911027000001</v>
      </c>
      <c r="L48" s="330">
        <v>83.2146786</v>
      </c>
      <c r="M48" s="45">
        <v>311.60897994</v>
      </c>
    </row>
    <row r="49" spans="5:13" ht="12.75">
      <c r="E49" s="41" t="s">
        <v>716</v>
      </c>
      <c r="F49" s="41"/>
      <c r="G49" s="41"/>
      <c r="I49" s="330">
        <v>206.89979230999998</v>
      </c>
      <c r="J49" s="330">
        <v>242.68526536000002</v>
      </c>
      <c r="K49" s="330">
        <v>282.37939285000004</v>
      </c>
      <c r="L49" s="330">
        <v>295.30442799</v>
      </c>
      <c r="M49" s="45">
        <v>1027.26887851</v>
      </c>
    </row>
    <row r="50" spans="5:13" ht="12.75">
      <c r="E50" s="41"/>
      <c r="F50" s="41"/>
      <c r="G50" s="41"/>
      <c r="H50" s="331" t="s">
        <v>447</v>
      </c>
      <c r="I50" s="330">
        <v>194.58515317</v>
      </c>
      <c r="J50" s="330">
        <v>229.40440449</v>
      </c>
      <c r="K50" s="330">
        <v>264.01947176</v>
      </c>
      <c r="L50" s="330">
        <v>277.62964232</v>
      </c>
      <c r="M50" s="45">
        <v>965.63867174</v>
      </c>
    </row>
    <row r="51" spans="5:13" ht="12.75">
      <c r="E51" s="41" t="s">
        <v>717</v>
      </c>
      <c r="F51" s="41"/>
      <c r="G51" s="41"/>
      <c r="I51" s="330">
        <v>475.20855681</v>
      </c>
      <c r="J51" s="330">
        <v>499.13280298999996</v>
      </c>
      <c r="K51" s="330">
        <v>554.2130610300001</v>
      </c>
      <c r="L51" s="330">
        <v>477.45610923000004</v>
      </c>
      <c r="M51" s="45">
        <v>2006.01053006</v>
      </c>
    </row>
    <row r="52" spans="8:13" ht="12.75">
      <c r="H52" s="41" t="s">
        <v>448</v>
      </c>
      <c r="I52" s="330">
        <v>179.70606791</v>
      </c>
      <c r="J52" s="330">
        <v>189.60848737</v>
      </c>
      <c r="K52" s="330">
        <v>208.08220476</v>
      </c>
      <c r="L52" s="330">
        <v>178.64801265000003</v>
      </c>
      <c r="M52" s="45">
        <v>756.0447726900001</v>
      </c>
    </row>
    <row r="53" spans="8:13" ht="12.75">
      <c r="H53" s="41" t="s">
        <v>718</v>
      </c>
      <c r="I53" s="330">
        <v>59.94176186</v>
      </c>
      <c r="J53" s="330">
        <v>35.806468380000005</v>
      </c>
      <c r="K53" s="330">
        <v>45.21698653999999</v>
      </c>
      <c r="L53" s="330">
        <v>50.67115971000001</v>
      </c>
      <c r="M53" s="45">
        <v>191.63637649</v>
      </c>
    </row>
    <row r="54" spans="8:13" ht="12.75">
      <c r="H54" s="41" t="s">
        <v>449</v>
      </c>
      <c r="I54" s="330">
        <v>70.15697309999999</v>
      </c>
      <c r="J54" s="330">
        <v>92.06860627</v>
      </c>
      <c r="K54" s="330">
        <v>97.24857321000002</v>
      </c>
      <c r="L54" s="330">
        <v>66.83313220999999</v>
      </c>
      <c r="M54" s="45">
        <v>326.30728479</v>
      </c>
    </row>
    <row r="55" spans="8:13" ht="12.75">
      <c r="H55" s="41" t="s">
        <v>450</v>
      </c>
      <c r="I55" s="330">
        <v>55.7724271</v>
      </c>
      <c r="J55" s="330">
        <v>67.33918491</v>
      </c>
      <c r="K55" s="330">
        <v>73.41520078</v>
      </c>
      <c r="L55" s="330">
        <v>67.75438125</v>
      </c>
      <c r="M55" s="45">
        <v>264.28119404</v>
      </c>
    </row>
    <row r="56" spans="8:13" ht="12.75">
      <c r="H56" s="41" t="s">
        <v>451</v>
      </c>
      <c r="I56" s="330">
        <v>2.90413616</v>
      </c>
      <c r="J56" s="330">
        <v>3.72263245</v>
      </c>
      <c r="K56" s="330">
        <v>5.364695879999999</v>
      </c>
      <c r="L56" s="330">
        <v>4.54073021</v>
      </c>
      <c r="M56" s="45">
        <v>16.532194699999998</v>
      </c>
    </row>
    <row r="57" spans="8:13" ht="12.75">
      <c r="H57" s="41" t="s">
        <v>452</v>
      </c>
      <c r="I57" s="330">
        <v>22.080611979999997</v>
      </c>
      <c r="J57" s="330">
        <v>25.676406190000005</v>
      </c>
      <c r="K57" s="330">
        <v>31.42075083</v>
      </c>
      <c r="L57" s="330">
        <v>24.28048132</v>
      </c>
      <c r="M57" s="45">
        <v>103.45825031999999</v>
      </c>
    </row>
    <row r="58" spans="8:13" ht="12.75">
      <c r="H58" s="41" t="s">
        <v>719</v>
      </c>
      <c r="I58" s="330">
        <v>3.81073251</v>
      </c>
      <c r="J58" s="330">
        <v>4.73431986</v>
      </c>
      <c r="K58" s="330">
        <v>4.10634123</v>
      </c>
      <c r="L58" s="330">
        <v>3.4712124000000006</v>
      </c>
      <c r="M58" s="45">
        <v>16.122606</v>
      </c>
    </row>
    <row r="59" spans="5:13" ht="12.75">
      <c r="E59" s="41" t="s">
        <v>720</v>
      </c>
      <c r="F59" s="41"/>
      <c r="G59" s="41"/>
      <c r="I59" s="330">
        <v>409.01557275</v>
      </c>
      <c r="J59" s="330">
        <v>465.36484469999994</v>
      </c>
      <c r="K59" s="330">
        <v>506.37726502000004</v>
      </c>
      <c r="L59" s="330">
        <v>523.81109695</v>
      </c>
      <c r="M59" s="45">
        <v>1904.5687794199998</v>
      </c>
    </row>
    <row r="60" spans="8:13" ht="12.75">
      <c r="H60" s="41" t="s">
        <v>38</v>
      </c>
      <c r="I60" s="330">
        <v>40.04819261</v>
      </c>
      <c r="J60" s="330">
        <v>34.11063225</v>
      </c>
      <c r="K60" s="330">
        <v>44.76353363</v>
      </c>
      <c r="L60" s="330">
        <v>43.63009696</v>
      </c>
      <c r="M60" s="45">
        <v>162.55245545000002</v>
      </c>
    </row>
    <row r="61" spans="8:13" ht="12.75">
      <c r="H61" s="41" t="s">
        <v>39</v>
      </c>
      <c r="I61" s="330">
        <v>238.61413105</v>
      </c>
      <c r="J61" s="330">
        <v>295.79052014</v>
      </c>
      <c r="K61" s="330">
        <v>319.59978401</v>
      </c>
      <c r="L61" s="330">
        <v>345.20851926</v>
      </c>
      <c r="M61" s="45">
        <v>1199.21295446</v>
      </c>
    </row>
    <row r="62" spans="8:13" ht="12.75">
      <c r="H62" s="41" t="s">
        <v>453</v>
      </c>
      <c r="I62" s="330">
        <v>37.73688177</v>
      </c>
      <c r="J62" s="330">
        <v>40.44167135</v>
      </c>
      <c r="K62" s="330">
        <v>42.41604472</v>
      </c>
      <c r="L62" s="330">
        <v>39.8633988</v>
      </c>
      <c r="M62" s="45">
        <v>160.45799664</v>
      </c>
    </row>
    <row r="63" spans="8:13" ht="12.75">
      <c r="H63" s="41" t="s">
        <v>454</v>
      </c>
      <c r="I63" s="330">
        <v>0.81920509</v>
      </c>
      <c r="J63" s="330">
        <v>0.89772857</v>
      </c>
      <c r="K63" s="330">
        <v>1.03937833</v>
      </c>
      <c r="L63" s="330">
        <v>1.1739351999999998</v>
      </c>
      <c r="M63" s="45">
        <v>3.93024719</v>
      </c>
    </row>
    <row r="64" spans="8:13" ht="12.75">
      <c r="H64" s="41" t="s">
        <v>455</v>
      </c>
      <c r="I64" s="330">
        <v>44.2346341</v>
      </c>
      <c r="J64" s="330">
        <v>43.25013634</v>
      </c>
      <c r="K64" s="330">
        <v>42.1075719</v>
      </c>
      <c r="L64" s="330">
        <v>39.74226748</v>
      </c>
      <c r="M64" s="45">
        <v>169.33460982000003</v>
      </c>
    </row>
    <row r="65" spans="5:13" ht="12.75">
      <c r="E65" s="41" t="s">
        <v>721</v>
      </c>
      <c r="F65" s="41"/>
      <c r="G65" s="41"/>
      <c r="I65" s="330">
        <v>754.01292029</v>
      </c>
      <c r="J65" s="330">
        <v>799.95359532</v>
      </c>
      <c r="K65" s="330">
        <v>1005.62500387</v>
      </c>
      <c r="L65" s="330">
        <v>932.89462203</v>
      </c>
      <c r="M65" s="45">
        <v>3492.48614151</v>
      </c>
    </row>
    <row r="66" spans="8:13" ht="12.75">
      <c r="H66" s="41" t="s">
        <v>40</v>
      </c>
      <c r="I66" s="330">
        <v>207.3716088</v>
      </c>
      <c r="J66" s="330">
        <v>163.8152419</v>
      </c>
      <c r="K66" s="330">
        <v>212.97343988</v>
      </c>
      <c r="L66" s="330">
        <v>294.81464435</v>
      </c>
      <c r="M66" s="45">
        <v>878.97493493</v>
      </c>
    </row>
    <row r="67" spans="8:13" ht="12.75">
      <c r="H67" s="41" t="s">
        <v>456</v>
      </c>
      <c r="I67" s="330">
        <v>36.93847834</v>
      </c>
      <c r="J67" s="330">
        <v>52.90978815</v>
      </c>
      <c r="K67" s="330">
        <v>37.62125596</v>
      </c>
      <c r="L67" s="330">
        <v>28.183982030000003</v>
      </c>
      <c r="M67" s="45">
        <v>155.65350448</v>
      </c>
    </row>
    <row r="68" spans="8:13" ht="12.75">
      <c r="H68" s="41" t="s">
        <v>722</v>
      </c>
      <c r="I68" s="330">
        <v>13.154579899999998</v>
      </c>
      <c r="J68" s="330">
        <v>14.448603470000002</v>
      </c>
      <c r="K68" s="330">
        <v>14.097441790000001</v>
      </c>
      <c r="L68" s="330">
        <v>13.782340309999999</v>
      </c>
      <c r="M68" s="45">
        <v>55.482965469999996</v>
      </c>
    </row>
    <row r="69" spans="8:13" ht="12.75">
      <c r="H69" s="41" t="s">
        <v>457</v>
      </c>
      <c r="I69" s="330">
        <v>31.37577909</v>
      </c>
      <c r="J69" s="330">
        <v>43.3253096</v>
      </c>
      <c r="K69" s="330">
        <v>35.86744743</v>
      </c>
      <c r="L69" s="330">
        <v>29.72537588</v>
      </c>
      <c r="M69" s="45">
        <v>140.293912</v>
      </c>
    </row>
    <row r="70" spans="5:13" ht="12.75">
      <c r="E70" s="41" t="s">
        <v>723</v>
      </c>
      <c r="F70" s="41"/>
      <c r="G70" s="41"/>
      <c r="I70" s="330">
        <v>224.31096488000003</v>
      </c>
      <c r="J70" s="330">
        <v>334.33081194</v>
      </c>
      <c r="K70" s="330">
        <v>403.1139869499999</v>
      </c>
      <c r="L70" s="330">
        <v>301.80492642</v>
      </c>
      <c r="M70" s="45">
        <v>1263.56069019</v>
      </c>
    </row>
    <row r="71" spans="5:13" ht="12.75">
      <c r="E71" s="41"/>
      <c r="F71" s="41"/>
      <c r="G71" s="41"/>
      <c r="H71" s="41" t="s">
        <v>458</v>
      </c>
      <c r="I71" s="330">
        <v>69.09570489000001</v>
      </c>
      <c r="J71" s="330">
        <v>112.71546403</v>
      </c>
      <c r="K71" s="330">
        <v>131.57915441</v>
      </c>
      <c r="L71" s="330">
        <v>99.18062537</v>
      </c>
      <c r="M71" s="45">
        <v>412.57094870000003</v>
      </c>
    </row>
    <row r="72" spans="5:13" ht="12.75">
      <c r="E72" s="41" t="s">
        <v>724</v>
      </c>
      <c r="F72" s="41"/>
      <c r="G72" s="41"/>
      <c r="I72" s="330">
        <v>239.64367284999997</v>
      </c>
      <c r="J72" s="330">
        <v>304.38814976000003</v>
      </c>
      <c r="K72" s="330">
        <v>260.92916823</v>
      </c>
      <c r="L72" s="330">
        <v>273.65539897</v>
      </c>
      <c r="M72" s="45">
        <v>1078.61638981</v>
      </c>
    </row>
    <row r="73" spans="5:13" ht="12.75">
      <c r="E73" s="41"/>
      <c r="F73" s="41"/>
      <c r="G73" s="41"/>
      <c r="H73" s="41" t="s">
        <v>459</v>
      </c>
      <c r="I73" s="330">
        <v>35.85799669</v>
      </c>
      <c r="J73" s="330">
        <v>36.061694630000005</v>
      </c>
      <c r="K73" s="330">
        <v>37.58136832</v>
      </c>
      <c r="L73" s="330">
        <v>39.310051529999996</v>
      </c>
      <c r="M73" s="45">
        <v>148.81111117</v>
      </c>
    </row>
    <row r="74" spans="5:13" ht="12.75">
      <c r="E74" s="41"/>
      <c r="F74" s="41"/>
      <c r="G74" s="41"/>
      <c r="H74" s="41" t="s">
        <v>460</v>
      </c>
      <c r="I74" s="330">
        <v>43.28898075000001</v>
      </c>
      <c r="J74" s="330">
        <v>91.20338562</v>
      </c>
      <c r="K74" s="330">
        <v>63.469888229999995</v>
      </c>
      <c r="L74" s="330">
        <v>65.98530251</v>
      </c>
      <c r="M74" s="45">
        <v>263.94755711</v>
      </c>
    </row>
    <row r="75" spans="5:13" ht="12.75">
      <c r="E75" s="41" t="s">
        <v>725</v>
      </c>
      <c r="F75" s="41"/>
      <c r="G75" s="41"/>
      <c r="I75" s="330">
        <v>69.71642444999999</v>
      </c>
      <c r="J75" s="330">
        <v>77.66963163</v>
      </c>
      <c r="K75" s="330">
        <v>84.58102803</v>
      </c>
      <c r="L75" s="330">
        <v>80.06240491999998</v>
      </c>
      <c r="M75" s="45">
        <v>312.02948903</v>
      </c>
    </row>
    <row r="76" spans="3:8" ht="12.75">
      <c r="C76" s="41"/>
      <c r="D76" s="41"/>
      <c r="E76" s="41"/>
      <c r="H76" s="45"/>
    </row>
    <row r="77" spans="1:13" s="37" customFormat="1" ht="12.75">
      <c r="A77" s="41"/>
      <c r="B77" s="39"/>
      <c r="C77" s="41" t="s">
        <v>502</v>
      </c>
      <c r="D77" s="41"/>
      <c r="E77" s="41"/>
      <c r="F77" s="39"/>
      <c r="G77" s="39"/>
      <c r="H77" s="39"/>
      <c r="I77" s="330">
        <v>287.3786058790745</v>
      </c>
      <c r="J77" s="330">
        <v>312.34984647564033</v>
      </c>
      <c r="K77" s="330">
        <v>332.76338595572537</v>
      </c>
      <c r="L77" s="330">
        <v>364.41441005299237</v>
      </c>
      <c r="M77" s="45">
        <v>1296.9062483634325</v>
      </c>
    </row>
    <row r="78" spans="1:12" s="37" customFormat="1" ht="12.75">
      <c r="A78" s="41"/>
      <c r="B78" s="39"/>
      <c r="C78" s="41"/>
      <c r="D78" s="41"/>
      <c r="E78" s="41"/>
      <c r="F78" s="39"/>
      <c r="G78" s="39"/>
      <c r="H78" s="39"/>
      <c r="I78" s="330"/>
      <c r="J78" s="330"/>
      <c r="K78" s="330"/>
      <c r="L78" s="330"/>
    </row>
    <row r="79" spans="1:13" s="37" customFormat="1" ht="12.75">
      <c r="A79" s="48"/>
      <c r="B79" s="48" t="s">
        <v>503</v>
      </c>
      <c r="D79" s="48"/>
      <c r="E79" s="48"/>
      <c r="I79" s="363">
        <v>0.450097011996349</v>
      </c>
      <c r="J79" s="363">
        <v>0.450097011996349</v>
      </c>
      <c r="K79" s="363">
        <v>0.450097011996349</v>
      </c>
      <c r="L79" s="363">
        <v>0.450097011996349</v>
      </c>
      <c r="M79" s="363">
        <v>1.800388047985396</v>
      </c>
    </row>
    <row r="80" spans="1:13" s="37" customFormat="1" ht="12" customHeight="1">
      <c r="A80" s="41"/>
      <c r="B80" s="39"/>
      <c r="C80" s="41"/>
      <c r="D80" s="41"/>
      <c r="E80" s="41"/>
      <c r="F80" s="39"/>
      <c r="G80" s="39"/>
      <c r="H80" s="39"/>
      <c r="I80" s="330"/>
      <c r="J80" s="330"/>
      <c r="K80" s="330"/>
      <c r="L80" s="330"/>
      <c r="M80" s="330"/>
    </row>
    <row r="81" spans="1:13" s="37" customFormat="1" ht="12.75">
      <c r="A81" s="48"/>
      <c r="B81" s="48" t="s">
        <v>504</v>
      </c>
      <c r="D81" s="48"/>
      <c r="E81" s="48"/>
      <c r="I81" s="363">
        <v>121.47190998800367</v>
      </c>
      <c r="J81" s="363">
        <v>114.10977446800362</v>
      </c>
      <c r="K81" s="363">
        <v>98.99236150800367</v>
      </c>
      <c r="L81" s="363">
        <v>85.03750036800363</v>
      </c>
      <c r="M81" s="363">
        <v>419.6115463320146</v>
      </c>
    </row>
    <row r="82" spans="1:13" s="37" customFormat="1" ht="12.75">
      <c r="A82" s="41"/>
      <c r="B82" s="39"/>
      <c r="C82" s="41"/>
      <c r="D82" s="41"/>
      <c r="E82" s="41"/>
      <c r="F82" s="39"/>
      <c r="G82" s="39"/>
      <c r="H82" s="39"/>
      <c r="I82" s="330"/>
      <c r="J82" s="330"/>
      <c r="K82" s="330"/>
      <c r="L82" s="330"/>
      <c r="M82" s="330"/>
    </row>
    <row r="83" spans="1:13" s="37" customFormat="1" ht="12.75">
      <c r="A83" s="48"/>
      <c r="B83" s="48" t="s">
        <v>505</v>
      </c>
      <c r="D83" s="48"/>
      <c r="E83" s="48"/>
      <c r="I83" s="363">
        <v>129.16117557</v>
      </c>
      <c r="J83" s="363">
        <v>145.766886</v>
      </c>
      <c r="K83" s="363">
        <v>129.11779085</v>
      </c>
      <c r="L83" s="363">
        <v>127.34103615000001</v>
      </c>
      <c r="M83" s="363">
        <v>531.38688857</v>
      </c>
    </row>
    <row r="84" spans="1:8" s="37" customFormat="1" ht="12.75">
      <c r="A84" s="41"/>
      <c r="B84" s="39"/>
      <c r="C84" s="41"/>
      <c r="D84" s="41"/>
      <c r="E84" s="41"/>
      <c r="F84" s="39"/>
      <c r="G84" s="39"/>
      <c r="H84" s="39"/>
    </row>
    <row r="85" spans="1:13" s="37" customFormat="1" ht="13.5" thickBot="1">
      <c r="A85" s="48"/>
      <c r="B85" s="332" t="s">
        <v>506</v>
      </c>
      <c r="C85" s="332"/>
      <c r="D85" s="332"/>
      <c r="E85" s="332"/>
      <c r="F85" s="332"/>
      <c r="G85" s="332"/>
      <c r="H85" s="333"/>
      <c r="I85" s="333">
        <v>13838.834864769073</v>
      </c>
      <c r="J85" s="333">
        <v>15389.695883856743</v>
      </c>
      <c r="K85" s="333">
        <v>15553.793421875722</v>
      </c>
      <c r="L85" s="333">
        <v>13897.782404112993</v>
      </c>
      <c r="M85" s="333">
        <v>58680.10657461453</v>
      </c>
    </row>
    <row r="86" spans="2:13" ht="12.75">
      <c r="B86" s="48"/>
      <c r="C86" s="41"/>
      <c r="D86" s="41"/>
      <c r="E86" s="41"/>
      <c r="F86" s="41"/>
      <c r="G86" s="41"/>
      <c r="H86" s="94"/>
      <c r="I86" s="334"/>
      <c r="J86" s="334"/>
      <c r="K86" s="334"/>
      <c r="L86" s="334"/>
      <c r="M86" s="334"/>
    </row>
  </sheetData>
  <printOptions horizontalCentered="1" verticalCentered="1"/>
  <pageMargins left="0.75" right="0.7874015748031497" top="0.3" bottom="0.29" header="0.24" footer="0.21"/>
  <pageSetup fitToHeight="0" fitToWidth="0" horizontalDpi="600" verticalDpi="600" orientation="portrait" scale="70" r:id="rId1"/>
</worksheet>
</file>

<file path=xl/worksheets/sheet5.xml><?xml version="1.0" encoding="utf-8"?>
<worksheet xmlns="http://schemas.openxmlformats.org/spreadsheetml/2006/main" xmlns:r="http://schemas.openxmlformats.org/officeDocument/2006/relationships">
  <dimension ref="A1:O36"/>
  <sheetViews>
    <sheetView zoomScale="75" zoomScaleNormal="75" zoomScaleSheetLayoutView="75" workbookViewId="0" topLeftCell="A1">
      <selection activeCell="J32" sqref="J32"/>
    </sheetView>
  </sheetViews>
  <sheetFormatPr defaultColWidth="11.421875" defaultRowHeight="12.75"/>
  <cols>
    <col min="1" max="1" width="1.28515625" style="8" customWidth="1"/>
    <col min="2" max="2" width="0.9921875" style="8" customWidth="1"/>
    <col min="3" max="3" width="1.28515625" style="8" customWidth="1"/>
    <col min="4" max="4" width="0.85546875" style="8" customWidth="1"/>
    <col min="5" max="5" width="18.7109375" style="8" customWidth="1"/>
    <col min="6" max="8" width="7.140625" style="23" customWidth="1"/>
    <col min="9" max="9" width="7.140625" style="8" customWidth="1"/>
    <col min="10" max="10" width="8.28125" style="8" customWidth="1"/>
    <col min="11" max="15" width="7.140625" style="8" customWidth="1"/>
    <col min="16" max="232" width="4.7109375" style="8" customWidth="1"/>
    <col min="233" max="233" width="5.8515625" style="8" customWidth="1"/>
    <col min="234" max="16384" width="4.7109375" style="8" customWidth="1"/>
  </cols>
  <sheetData>
    <row r="1" spans="2:15" s="35" customFormat="1" ht="12.75">
      <c r="B1" s="36"/>
      <c r="C1" s="36"/>
      <c r="D1" s="36"/>
      <c r="E1" s="36"/>
      <c r="F1" s="34" t="s">
        <v>479</v>
      </c>
      <c r="G1" s="34"/>
      <c r="H1" s="34"/>
      <c r="I1" s="34"/>
      <c r="J1" s="34"/>
      <c r="K1" s="34"/>
      <c r="L1" s="34"/>
      <c r="M1" s="34"/>
      <c r="N1" s="34"/>
      <c r="O1" s="34"/>
    </row>
    <row r="2" spans="1:15" s="35" customFormat="1" ht="12.75">
      <c r="A2" s="36"/>
      <c r="B2" s="36"/>
      <c r="C2" s="36"/>
      <c r="D2" s="36"/>
      <c r="E2" s="36"/>
      <c r="F2" s="34" t="s">
        <v>48</v>
      </c>
      <c r="G2" s="34"/>
      <c r="H2" s="34"/>
      <c r="I2" s="34"/>
      <c r="J2" s="34"/>
      <c r="K2" s="34"/>
      <c r="L2" s="34"/>
      <c r="M2" s="34"/>
      <c r="N2" s="34"/>
      <c r="O2" s="34"/>
    </row>
    <row r="3" spans="1:15" s="35" customFormat="1" ht="12.75">
      <c r="A3" s="36"/>
      <c r="B3" s="36"/>
      <c r="C3" s="36"/>
      <c r="D3" s="36"/>
      <c r="E3" s="36"/>
      <c r="F3" s="34"/>
      <c r="G3" s="34"/>
      <c r="H3" s="34"/>
      <c r="I3" s="34"/>
      <c r="J3" s="34"/>
      <c r="K3" s="34"/>
      <c r="L3" s="34"/>
      <c r="M3" s="34"/>
      <c r="N3" s="34"/>
      <c r="O3" s="34"/>
    </row>
    <row r="4" spans="1:15" ht="12">
      <c r="A4" s="11"/>
      <c r="B4" s="11"/>
      <c r="C4" s="11"/>
      <c r="D4" s="11"/>
      <c r="E4" s="11"/>
      <c r="F4" s="12"/>
      <c r="G4" s="73"/>
      <c r="H4" s="73"/>
      <c r="I4" s="73"/>
      <c r="J4" s="73"/>
      <c r="K4" s="73"/>
      <c r="L4" s="73"/>
      <c r="M4" s="73"/>
      <c r="N4" s="12"/>
      <c r="O4" s="10"/>
    </row>
    <row r="5" spans="1:10" s="15" customFormat="1" ht="12.75">
      <c r="A5" s="14"/>
      <c r="B5" s="14"/>
      <c r="C5" s="14"/>
      <c r="D5" s="14"/>
      <c r="E5" s="14"/>
      <c r="F5" s="383" t="s">
        <v>476</v>
      </c>
      <c r="G5" s="383"/>
      <c r="H5" s="383"/>
      <c r="I5" s="383"/>
      <c r="J5" s="383"/>
    </row>
    <row r="6" spans="1:10" s="15" customFormat="1" ht="12.75">
      <c r="A6" s="74" t="s">
        <v>192</v>
      </c>
      <c r="B6" s="75"/>
      <c r="C6" s="75"/>
      <c r="D6" s="75"/>
      <c r="E6" s="75"/>
      <c r="F6" s="42" t="s">
        <v>349</v>
      </c>
      <c r="G6" s="42" t="s">
        <v>350</v>
      </c>
      <c r="H6" s="42" t="s">
        <v>351</v>
      </c>
      <c r="I6" s="42" t="s">
        <v>352</v>
      </c>
      <c r="J6" s="42" t="s">
        <v>478</v>
      </c>
    </row>
    <row r="7" spans="1:10" s="15" customFormat="1" ht="12">
      <c r="A7" s="16"/>
      <c r="B7" s="16"/>
      <c r="C7" s="16"/>
      <c r="D7" s="16"/>
      <c r="E7" s="16"/>
      <c r="F7" s="16"/>
      <c r="G7" s="16"/>
      <c r="H7" s="16"/>
      <c r="I7" s="16"/>
      <c r="J7" s="16"/>
    </row>
    <row r="8" spans="6:10" ht="12">
      <c r="F8" s="9"/>
      <c r="G8" s="9"/>
      <c r="H8" s="9"/>
      <c r="I8" s="9"/>
      <c r="J8" s="10"/>
    </row>
    <row r="9" spans="6:10" ht="12">
      <c r="F9" s="9"/>
      <c r="G9" s="9"/>
      <c r="H9" s="9"/>
      <c r="I9" s="9"/>
      <c r="J9" s="9"/>
    </row>
    <row r="10" spans="2:10" ht="12">
      <c r="B10" s="70" t="s">
        <v>375</v>
      </c>
      <c r="F10" s="133" t="e">
        <f>SUM(F11:F13)</f>
        <v>#REF!</v>
      </c>
      <c r="G10" s="133" t="e">
        <f>SUM(G11:G13)</f>
        <v>#REF!</v>
      </c>
      <c r="H10" s="133" t="e">
        <f>SUM(H11:H13)</f>
        <v>#REF!</v>
      </c>
      <c r="I10" s="133">
        <f>SUM(I11:I13)</f>
        <v>2914.3663148548</v>
      </c>
      <c r="J10" s="133" t="e">
        <f>SUM(J11:J13)</f>
        <v>#REF!</v>
      </c>
    </row>
    <row r="11" spans="3:10" ht="12">
      <c r="C11" s="70" t="s">
        <v>311</v>
      </c>
      <c r="F11" s="133" t="e">
        <v>#REF!</v>
      </c>
      <c r="G11" s="133" t="e">
        <v>#REF!</v>
      </c>
      <c r="H11" s="133" t="e">
        <v>#REF!</v>
      </c>
      <c r="I11" s="133">
        <v>979.0636993807</v>
      </c>
      <c r="J11" s="133" t="e">
        <f>SUM(F11:I11)</f>
        <v>#REF!</v>
      </c>
    </row>
    <row r="12" spans="3:10" ht="12">
      <c r="C12" s="70" t="s">
        <v>312</v>
      </c>
      <c r="F12" s="133" t="e">
        <v>#REF!</v>
      </c>
      <c r="G12" s="133" t="e">
        <v>#REF!</v>
      </c>
      <c r="H12" s="133" t="e">
        <v>#REF!</v>
      </c>
      <c r="I12" s="133">
        <v>723.36600162</v>
      </c>
      <c r="J12" s="133" t="e">
        <f>SUM(F12:I12)</f>
        <v>#REF!</v>
      </c>
    </row>
    <row r="13" spans="3:10" ht="12">
      <c r="C13" s="70" t="s">
        <v>46</v>
      </c>
      <c r="F13" s="133" t="e">
        <v>#REF!</v>
      </c>
      <c r="G13" s="133" t="e">
        <v>#REF!</v>
      </c>
      <c r="H13" s="133" t="e">
        <v>#REF!</v>
      </c>
      <c r="I13" s="133">
        <v>1211.9366138541</v>
      </c>
      <c r="J13" s="133" t="e">
        <f>SUM(F13:I13)</f>
        <v>#REF!</v>
      </c>
    </row>
    <row r="14" spans="6:10" ht="12">
      <c r="F14" s="133"/>
      <c r="G14" s="133"/>
      <c r="H14" s="133"/>
      <c r="I14" s="133"/>
      <c r="J14" s="133"/>
    </row>
    <row r="15" spans="2:10" ht="12">
      <c r="B15" s="70" t="s">
        <v>313</v>
      </c>
      <c r="F15" s="138">
        <v>123.9</v>
      </c>
      <c r="G15" s="138">
        <v>126.5</v>
      </c>
      <c r="H15" s="138">
        <v>129.3</v>
      </c>
      <c r="I15" s="138">
        <v>140.3</v>
      </c>
      <c r="J15" s="138">
        <v>130.1</v>
      </c>
    </row>
    <row r="16" spans="6:10" ht="12">
      <c r="F16" s="133"/>
      <c r="G16" s="133"/>
      <c r="H16" s="133"/>
      <c r="I16" s="133"/>
      <c r="J16" s="133"/>
    </row>
    <row r="17" spans="2:10" ht="12">
      <c r="B17" s="70" t="s">
        <v>314</v>
      </c>
      <c r="F17" s="133">
        <f>IF(ISERROR(F27/F10/2.204622*100),,F27/F10/2.204622*100)</f>
        <v>0</v>
      </c>
      <c r="G17" s="133">
        <f>IF(ISERROR(G27/G10/2.204622*100),,G27/G10/2.204622*100)</f>
        <v>0</v>
      </c>
      <c r="H17" s="133">
        <f>IF(ISERROR(H27/H10/2.204622*100),,H27/H10/2.204622*100)</f>
        <v>0</v>
      </c>
      <c r="I17" s="133">
        <f>IF(ISERROR(I27/I10/2.204622*100),,I27/I10/2.204622*100)</f>
        <v>302.53868997555236</v>
      </c>
      <c r="J17" s="133">
        <f>IF(ISERROR(J27/J10/2.204622*100),,J27/J10/2.204622*100)</f>
        <v>0</v>
      </c>
    </row>
    <row r="18" spans="3:10" ht="12">
      <c r="C18" s="70" t="s">
        <v>311</v>
      </c>
      <c r="F18" s="133">
        <f aca="true" t="shared" si="0" ref="F18:J20">IF(ISERROR(F28/F11/2.204622*100),,F28/F11/2.204622*100)</f>
        <v>0</v>
      </c>
      <c r="G18" s="133">
        <f t="shared" si="0"/>
        <v>0</v>
      </c>
      <c r="H18" s="133">
        <f t="shared" si="0"/>
        <v>0</v>
      </c>
      <c r="I18" s="133">
        <f t="shared" si="0"/>
        <v>312.3695856056489</v>
      </c>
      <c r="J18" s="133">
        <f t="shared" si="0"/>
        <v>0</v>
      </c>
    </row>
    <row r="19" spans="3:10" ht="12">
      <c r="C19" s="70" t="s">
        <v>312</v>
      </c>
      <c r="F19" s="133">
        <f t="shared" si="0"/>
        <v>0</v>
      </c>
      <c r="G19" s="133">
        <f t="shared" si="0"/>
        <v>0</v>
      </c>
      <c r="H19" s="133">
        <f t="shared" si="0"/>
        <v>0</v>
      </c>
      <c r="I19" s="133">
        <f t="shared" si="0"/>
        <v>283.5252739831817</v>
      </c>
      <c r="J19" s="133">
        <f t="shared" si="0"/>
        <v>0</v>
      </c>
    </row>
    <row r="20" spans="3:10" ht="12">
      <c r="C20" s="70" t="s">
        <v>46</v>
      </c>
      <c r="F20" s="133">
        <f t="shared" si="0"/>
        <v>0</v>
      </c>
      <c r="G20" s="133">
        <f t="shared" si="0"/>
        <v>0</v>
      </c>
      <c r="H20" s="133">
        <f t="shared" si="0"/>
        <v>0</v>
      </c>
      <c r="I20" s="133">
        <f t="shared" si="0"/>
        <v>305.9452919483912</v>
      </c>
      <c r="J20" s="133">
        <f t="shared" si="0"/>
        <v>0</v>
      </c>
    </row>
    <row r="21" spans="6:10" ht="12">
      <c r="F21" s="133"/>
      <c r="G21" s="133"/>
      <c r="H21" s="133"/>
      <c r="I21" s="133"/>
      <c r="J21" s="133"/>
    </row>
    <row r="22" spans="2:13" ht="12">
      <c r="B22" s="70" t="s">
        <v>315</v>
      </c>
      <c r="F22" s="133">
        <f>F15-F17</f>
        <v>123.9</v>
      </c>
      <c r="G22" s="133">
        <f>G15-G17</f>
        <v>126.5</v>
      </c>
      <c r="H22" s="133">
        <f>H15-H17</f>
        <v>129.3</v>
      </c>
      <c r="I22" s="133">
        <f>I15-I17</f>
        <v>-162.23868997555235</v>
      </c>
      <c r="J22" s="133">
        <f>J15-J17</f>
        <v>130.1</v>
      </c>
      <c r="M22" s="70"/>
    </row>
    <row r="23" spans="3:10" ht="12">
      <c r="C23" s="70" t="s">
        <v>311</v>
      </c>
      <c r="F23" s="133">
        <f>F15-F18</f>
        <v>123.9</v>
      </c>
      <c r="G23" s="133">
        <f>G15-G18</f>
        <v>126.5</v>
      </c>
      <c r="H23" s="133">
        <f>H15-H18</f>
        <v>129.3</v>
      </c>
      <c r="I23" s="133">
        <f>I15-I18</f>
        <v>-172.0695856056489</v>
      </c>
      <c r="J23" s="133">
        <f>J15-J18</f>
        <v>130.1</v>
      </c>
    </row>
    <row r="24" spans="3:10" ht="12">
      <c r="C24" s="70" t="s">
        <v>312</v>
      </c>
      <c r="F24" s="133">
        <f>F15-F19</f>
        <v>123.9</v>
      </c>
      <c r="G24" s="133">
        <f>G15-G19</f>
        <v>126.5</v>
      </c>
      <c r="H24" s="133">
        <f>H15-H19</f>
        <v>129.3</v>
      </c>
      <c r="I24" s="133">
        <f>I15-I19</f>
        <v>-143.2252739831817</v>
      </c>
      <c r="J24" s="133">
        <f>J15-J19</f>
        <v>130.1</v>
      </c>
    </row>
    <row r="25" spans="3:10" ht="12">
      <c r="C25" s="70" t="s">
        <v>46</v>
      </c>
      <c r="F25" s="133">
        <f>F15-F20</f>
        <v>123.9</v>
      </c>
      <c r="G25" s="133">
        <f>G15-G20</f>
        <v>126.5</v>
      </c>
      <c r="H25" s="133">
        <f>H15-H20</f>
        <v>129.3</v>
      </c>
      <c r="I25" s="133">
        <f>I15-I20</f>
        <v>-165.64529194839116</v>
      </c>
      <c r="J25" s="133">
        <f>J15-J20</f>
        <v>130.1</v>
      </c>
    </row>
    <row r="26" spans="6:10" ht="12">
      <c r="F26" s="133"/>
      <c r="G26" s="133"/>
      <c r="H26" s="133"/>
      <c r="I26" s="133"/>
      <c r="J26" s="133"/>
    </row>
    <row r="27" spans="2:10" ht="12">
      <c r="B27" s="70" t="s">
        <v>316</v>
      </c>
      <c r="F27" s="133" t="e">
        <f>SUM(F28:F30)</f>
        <v>#REF!</v>
      </c>
      <c r="G27" s="133" t="e">
        <f>SUM(G28:G30)</f>
        <v>#REF!</v>
      </c>
      <c r="H27" s="133" t="e">
        <f>SUM(H28:H30)</f>
        <v>#REF!</v>
      </c>
      <c r="I27" s="133">
        <f>SUM(I28:I30)</f>
        <v>19438.341044078057</v>
      </c>
      <c r="J27" s="133" t="e">
        <f>SUM(J28:J30)</f>
        <v>#REF!</v>
      </c>
    </row>
    <row r="28" spans="3:10" ht="12">
      <c r="C28" s="70" t="s">
        <v>311</v>
      </c>
      <c r="F28" s="133" t="e">
        <v>#REF!</v>
      </c>
      <c r="G28" s="133" t="e">
        <v>#REF!</v>
      </c>
      <c r="H28" s="133" t="e">
        <v>#REF!</v>
      </c>
      <c r="I28" s="133">
        <v>6742.389335009302</v>
      </c>
      <c r="J28" s="133" t="e">
        <f>SUM(F28:I28)</f>
        <v>#REF!</v>
      </c>
    </row>
    <row r="29" spans="3:10" ht="12">
      <c r="C29" s="70" t="s">
        <v>312</v>
      </c>
      <c r="F29" s="133" t="e">
        <v>#REF!</v>
      </c>
      <c r="G29" s="133" t="e">
        <v>#REF!</v>
      </c>
      <c r="H29" s="133" t="e">
        <v>#REF!</v>
      </c>
      <c r="I29" s="133">
        <v>4521.5153409618515</v>
      </c>
      <c r="J29" s="133" t="e">
        <f>SUM(F29:I29)</f>
        <v>#REF!</v>
      </c>
    </row>
    <row r="30" spans="3:10" ht="12">
      <c r="C30" s="70" t="s">
        <v>46</v>
      </c>
      <c r="F30" s="133" t="e">
        <v>#REF!</v>
      </c>
      <c r="G30" s="133" t="e">
        <v>#REF!</v>
      </c>
      <c r="H30" s="133" t="e">
        <v>#REF!</v>
      </c>
      <c r="I30" s="133">
        <v>8174.4363681069035</v>
      </c>
      <c r="J30" s="133" t="e">
        <f>SUM(F30:I30)</f>
        <v>#REF!</v>
      </c>
    </row>
    <row r="31" spans="6:10" ht="12">
      <c r="F31" s="9"/>
      <c r="G31" s="9"/>
      <c r="H31" s="9"/>
      <c r="I31" s="9"/>
      <c r="J31" s="9"/>
    </row>
    <row r="32" spans="1:10" ht="12">
      <c r="A32" s="18"/>
      <c r="B32" s="18"/>
      <c r="C32" s="18"/>
      <c r="D32" s="18"/>
      <c r="E32" s="18"/>
      <c r="F32" s="19"/>
      <c r="G32" s="19"/>
      <c r="H32" s="19"/>
      <c r="I32" s="20"/>
      <c r="J32" s="19"/>
    </row>
    <row r="33" spans="1:15" ht="12">
      <c r="A33" s="21"/>
      <c r="F33" s="9"/>
      <c r="G33" s="9"/>
      <c r="H33" s="9"/>
      <c r="I33" s="9"/>
      <c r="J33" s="9"/>
      <c r="K33" s="9"/>
      <c r="L33" s="9"/>
      <c r="M33" s="9"/>
      <c r="N33" s="10"/>
      <c r="O33" s="10"/>
    </row>
    <row r="34" spans="1:13" ht="12">
      <c r="A34" s="22" t="s">
        <v>49</v>
      </c>
      <c r="B34" s="8" t="s">
        <v>50</v>
      </c>
      <c r="I34" s="23"/>
      <c r="J34" s="23"/>
      <c r="K34" s="23"/>
      <c r="L34" s="23"/>
      <c r="M34" s="23"/>
    </row>
    <row r="35" spans="1:13" ht="12">
      <c r="A35" s="21"/>
      <c r="I35" s="23"/>
      <c r="J35" s="23"/>
      <c r="K35" s="23"/>
      <c r="L35" s="23"/>
      <c r="M35" s="23"/>
    </row>
    <row r="36" ht="12">
      <c r="A36" s="21"/>
    </row>
  </sheetData>
  <mergeCells count="1">
    <mergeCell ref="F5:J5"/>
  </mergeCells>
  <printOptions horizontalCentered="1"/>
  <pageMargins left="0.68" right="0.75" top="0.32" bottom="1" header="0.82" footer="0.5118110236220472"/>
  <pageSetup fitToHeight="0" fitToWidth="0" orientation="landscape" scale="60" r:id="rId1"/>
  <rowBreaks count="1" manualBreakCount="1">
    <brk id="57" max="65535" man="1"/>
  </rowBreaks>
</worksheet>
</file>

<file path=xl/worksheets/sheet6.xml><?xml version="1.0" encoding="utf-8"?>
<worksheet xmlns="http://schemas.openxmlformats.org/spreadsheetml/2006/main" xmlns:r="http://schemas.openxmlformats.org/officeDocument/2006/relationships">
  <dimension ref="A1:M57"/>
  <sheetViews>
    <sheetView zoomScale="75" zoomScaleNormal="75" zoomScaleSheetLayoutView="75" workbookViewId="0" topLeftCell="A1">
      <selection activeCell="A1" sqref="A1"/>
    </sheetView>
  </sheetViews>
  <sheetFormatPr defaultColWidth="11.421875" defaultRowHeight="12.75"/>
  <cols>
    <col min="1" max="1" width="2.7109375" style="244" customWidth="1"/>
    <col min="2" max="7" width="2.7109375" style="156" customWidth="1"/>
    <col min="8" max="8" width="62.57421875" style="156" customWidth="1"/>
    <col min="9" max="13" width="12.00390625" style="156" customWidth="1"/>
    <col min="14" max="16384" width="11.421875" style="156" customWidth="1"/>
  </cols>
  <sheetData>
    <row r="1" spans="1:13" s="254" customFormat="1" ht="12.75">
      <c r="A1" s="354"/>
      <c r="B1" s="156" t="s">
        <v>653</v>
      </c>
      <c r="C1" s="316"/>
      <c r="D1" s="316"/>
      <c r="E1" s="316"/>
      <c r="F1" s="316"/>
      <c r="G1" s="154"/>
      <c r="H1" s="154"/>
      <c r="I1" s="154"/>
      <c r="J1" s="154"/>
      <c r="K1" s="154"/>
      <c r="L1" s="154"/>
      <c r="M1" s="154"/>
    </row>
    <row r="2" spans="1:13" s="254" customFormat="1" ht="12.75">
      <c r="A2" s="354"/>
      <c r="B2" s="355" t="s">
        <v>727</v>
      </c>
      <c r="C2" s="154"/>
      <c r="D2" s="316"/>
      <c r="E2" s="316"/>
      <c r="F2" s="316"/>
      <c r="G2" s="154"/>
      <c r="H2" s="154"/>
      <c r="I2" s="154"/>
      <c r="J2" s="154"/>
      <c r="K2" s="154"/>
      <c r="L2" s="154"/>
      <c r="M2" s="154"/>
    </row>
    <row r="3" spans="1:13" s="254" customFormat="1" ht="12.75">
      <c r="A3" s="319"/>
      <c r="B3" s="317" t="s">
        <v>0</v>
      </c>
      <c r="C3" s="155"/>
      <c r="D3" s="155"/>
      <c r="E3" s="155"/>
      <c r="F3" s="155"/>
      <c r="G3" s="155"/>
      <c r="H3" s="155"/>
      <c r="I3" s="155"/>
      <c r="J3" s="155"/>
      <c r="K3" s="155"/>
      <c r="L3" s="155"/>
      <c r="M3" s="155"/>
    </row>
    <row r="4" spans="3:13" ht="12.75">
      <c r="C4" s="244"/>
      <c r="D4" s="244"/>
      <c r="E4" s="244"/>
      <c r="F4" s="244"/>
      <c r="G4" s="244"/>
      <c r="H4" s="244"/>
      <c r="I4" s="244"/>
      <c r="J4" s="244"/>
      <c r="K4" s="244"/>
      <c r="L4" s="244"/>
      <c r="M4" s="244"/>
    </row>
    <row r="5" spans="1:13" s="39" customFormat="1" ht="12.75" customHeight="1">
      <c r="A5" s="41"/>
      <c r="B5" s="325"/>
      <c r="C5" s="325"/>
      <c r="D5" s="325"/>
      <c r="E5" s="325"/>
      <c r="F5" s="325"/>
      <c r="G5" s="325"/>
      <c r="H5" s="325"/>
      <c r="I5" s="364" t="s">
        <v>507</v>
      </c>
      <c r="J5" s="365"/>
      <c r="K5" s="365"/>
      <c r="L5" s="365"/>
      <c r="M5" s="366" t="s">
        <v>496</v>
      </c>
    </row>
    <row r="6" spans="1:13" s="39" customFormat="1" ht="12.75">
      <c r="A6" s="41"/>
      <c r="B6" s="41"/>
      <c r="C6" s="41" t="s">
        <v>192</v>
      </c>
      <c r="D6" s="41"/>
      <c r="E6" s="41"/>
      <c r="F6" s="41"/>
      <c r="G6" s="41"/>
      <c r="H6" s="41"/>
      <c r="I6" s="318" t="s">
        <v>497</v>
      </c>
      <c r="J6" s="318" t="s">
        <v>398</v>
      </c>
      <c r="K6" s="318" t="s">
        <v>508</v>
      </c>
      <c r="L6" s="318" t="s">
        <v>509</v>
      </c>
      <c r="M6" s="290"/>
    </row>
    <row r="7" spans="1:13" s="39" customFormat="1" ht="12.75">
      <c r="A7" s="41"/>
      <c r="B7" s="252"/>
      <c r="C7" s="252"/>
      <c r="D7" s="252"/>
      <c r="E7" s="252"/>
      <c r="F7" s="252"/>
      <c r="G7" s="252"/>
      <c r="H7" s="326"/>
      <c r="I7" s="326"/>
      <c r="J7" s="326"/>
      <c r="K7" s="326"/>
      <c r="L7" s="326"/>
      <c r="M7" s="326"/>
    </row>
    <row r="8" spans="12:13" ht="12.75">
      <c r="L8" s="244"/>
      <c r="M8" s="244"/>
    </row>
    <row r="9" spans="12:13" ht="12.75">
      <c r="L9" s="244"/>
      <c r="M9" s="244"/>
    </row>
    <row r="10" spans="3:13" ht="12.75">
      <c r="C10" s="254" t="s">
        <v>510</v>
      </c>
      <c r="I10" s="255">
        <v>8824.866196985311</v>
      </c>
      <c r="J10" s="255">
        <v>9155.249300785292</v>
      </c>
      <c r="K10" s="255">
        <v>9759.768632659234</v>
      </c>
      <c r="L10" s="256">
        <v>9816.400397723339</v>
      </c>
      <c r="M10" s="256">
        <v>37556.28452815318</v>
      </c>
    </row>
    <row r="11" spans="3:13" ht="12.75">
      <c r="C11" s="254"/>
      <c r="I11" s="257"/>
      <c r="L11" s="244"/>
      <c r="M11" s="258"/>
    </row>
    <row r="12" spans="3:13" ht="12.75">
      <c r="C12" s="254"/>
      <c r="I12" s="257"/>
      <c r="L12" s="244"/>
      <c r="M12" s="258"/>
    </row>
    <row r="13" spans="3:13" ht="12.75">
      <c r="C13" s="254"/>
      <c r="D13" s="156" t="s">
        <v>511</v>
      </c>
      <c r="I13" s="257">
        <v>8301.891316535311</v>
      </c>
      <c r="J13" s="257">
        <v>8585.244745565291</v>
      </c>
      <c r="K13" s="257">
        <v>9095.850057709235</v>
      </c>
      <c r="L13" s="258">
        <v>9121.00509782334</v>
      </c>
      <c r="M13" s="258">
        <v>35103.99121763318</v>
      </c>
    </row>
    <row r="14" spans="9:13" ht="12.75">
      <c r="I14" s="257"/>
      <c r="L14" s="244"/>
      <c r="M14" s="258"/>
    </row>
    <row r="15" spans="1:13" s="254" customFormat="1" ht="12.75">
      <c r="A15" s="319"/>
      <c r="F15" s="254" t="s">
        <v>729</v>
      </c>
      <c r="I15" s="255">
        <v>1772.512796909347</v>
      </c>
      <c r="J15" s="255">
        <v>1886.4564944328329</v>
      </c>
      <c r="K15" s="255">
        <v>2054.875229459636</v>
      </c>
      <c r="L15" s="255">
        <v>2200.2470959700263</v>
      </c>
      <c r="M15" s="256">
        <v>7914.091616771842</v>
      </c>
    </row>
    <row r="16" spans="7:13" ht="12.75">
      <c r="G16" s="156" t="s">
        <v>461</v>
      </c>
      <c r="I16" s="257">
        <v>671.6825279753971</v>
      </c>
      <c r="J16" s="257">
        <v>777.2709558713113</v>
      </c>
      <c r="K16" s="257">
        <v>771.7437347087262</v>
      </c>
      <c r="L16" s="257">
        <v>946.4272729839403</v>
      </c>
      <c r="M16" s="258">
        <v>3167.124491539375</v>
      </c>
    </row>
    <row r="17" spans="7:13" ht="12.75">
      <c r="G17" s="156" t="s">
        <v>462</v>
      </c>
      <c r="I17" s="257">
        <v>508.5230845832467</v>
      </c>
      <c r="J17" s="257">
        <v>352.43133081977516</v>
      </c>
      <c r="K17" s="257">
        <v>582.4041213235103</v>
      </c>
      <c r="L17" s="257">
        <v>483.7168760285916</v>
      </c>
      <c r="M17" s="258">
        <v>1927.0754127551236</v>
      </c>
    </row>
    <row r="18" spans="7:13" ht="12.75">
      <c r="G18" s="156" t="s">
        <v>463</v>
      </c>
      <c r="I18" s="257">
        <v>592.3071843507031</v>
      </c>
      <c r="J18" s="257">
        <v>756.7542077417463</v>
      </c>
      <c r="K18" s="257">
        <v>700.7273734273998</v>
      </c>
      <c r="L18" s="257">
        <v>770.1029469574945</v>
      </c>
      <c r="M18" s="258">
        <v>2819.891712477344</v>
      </c>
    </row>
    <row r="19" spans="9:13" ht="12.75">
      <c r="I19" s="257"/>
      <c r="L19" s="244"/>
      <c r="M19" s="258"/>
    </row>
    <row r="20" spans="1:13" s="254" customFormat="1" ht="12.75">
      <c r="A20" s="319"/>
      <c r="F20" s="254" t="s">
        <v>730</v>
      </c>
      <c r="I20" s="255">
        <v>5101.14321057823</v>
      </c>
      <c r="J20" s="255">
        <v>5301.929390810481</v>
      </c>
      <c r="K20" s="255">
        <v>5532.158644437299</v>
      </c>
      <c r="L20" s="256">
        <v>5269.961006068499</v>
      </c>
      <c r="M20" s="256">
        <v>21205.192251894507</v>
      </c>
    </row>
    <row r="21" spans="9:13" ht="12.75">
      <c r="I21" s="257"/>
      <c r="L21" s="244"/>
      <c r="M21" s="258"/>
    </row>
    <row r="22" spans="7:13" ht="12.75">
      <c r="G22" s="156" t="s">
        <v>42</v>
      </c>
      <c r="I22" s="257">
        <v>1748.0961706104438</v>
      </c>
      <c r="J22" s="257">
        <v>2004.0919070346235</v>
      </c>
      <c r="K22" s="257">
        <v>2010.6202071778007</v>
      </c>
      <c r="L22" s="258">
        <v>1748.4462355638047</v>
      </c>
      <c r="M22" s="258">
        <v>7511.254520386672</v>
      </c>
    </row>
    <row r="23" spans="8:13" ht="12.75">
      <c r="H23" s="156" t="s">
        <v>43</v>
      </c>
      <c r="I23" s="257">
        <v>1228.50568711</v>
      </c>
      <c r="J23" s="257">
        <v>1258.64651574</v>
      </c>
      <c r="K23" s="257">
        <v>1338.28797578</v>
      </c>
      <c r="L23" s="257">
        <v>1048.0822295100002</v>
      </c>
      <c r="M23" s="258">
        <v>4873.522408140001</v>
      </c>
    </row>
    <row r="24" spans="8:13" ht="12.75">
      <c r="H24" s="156" t="s">
        <v>728</v>
      </c>
      <c r="I24" s="257">
        <v>519.5904835004437</v>
      </c>
      <c r="J24" s="257">
        <v>745.4453912946235</v>
      </c>
      <c r="K24" s="257">
        <v>672.3322313978008</v>
      </c>
      <c r="L24" s="257">
        <v>700.3640060538045</v>
      </c>
      <c r="M24" s="258">
        <v>2637.7321122466724</v>
      </c>
    </row>
    <row r="25" spans="7:13" ht="12.75">
      <c r="G25" s="156" t="s">
        <v>44</v>
      </c>
      <c r="I25" s="257">
        <v>3353.047039967786</v>
      </c>
      <c r="J25" s="257">
        <v>3297.8374837758574</v>
      </c>
      <c r="K25" s="257">
        <v>3521.538437259498</v>
      </c>
      <c r="L25" s="257">
        <v>3521.514770504694</v>
      </c>
      <c r="M25" s="258">
        <v>13693.937731507835</v>
      </c>
    </row>
    <row r="26" spans="9:13" ht="12.75">
      <c r="I26" s="257"/>
      <c r="J26" s="257"/>
      <c r="K26" s="257"/>
      <c r="L26" s="257"/>
      <c r="M26" s="258"/>
    </row>
    <row r="27" spans="1:13" s="254" customFormat="1" ht="12.75">
      <c r="A27" s="319"/>
      <c r="F27" s="254" t="s">
        <v>731</v>
      </c>
      <c r="I27" s="255">
        <v>1428.2353090477354</v>
      </c>
      <c r="J27" s="255">
        <v>1396.8588603219762</v>
      </c>
      <c r="K27" s="255">
        <v>1508.8161838123</v>
      </c>
      <c r="L27" s="255">
        <v>1650.7969957848143</v>
      </c>
      <c r="M27" s="256">
        <v>5984.7073489668255</v>
      </c>
    </row>
    <row r="28" spans="9:13" ht="12.75">
      <c r="I28" s="257"/>
      <c r="J28" s="257"/>
      <c r="K28" s="257"/>
      <c r="L28" s="257"/>
      <c r="M28" s="258"/>
    </row>
    <row r="29" spans="9:13" ht="12.75">
      <c r="I29" s="257"/>
      <c r="J29" s="257"/>
      <c r="K29" s="257"/>
      <c r="L29" s="257"/>
      <c r="M29" s="258"/>
    </row>
    <row r="30" spans="4:13" ht="12.75">
      <c r="D30" s="156" t="s">
        <v>502</v>
      </c>
      <c r="I30" s="257">
        <v>522.9748804499999</v>
      </c>
      <c r="J30" s="257">
        <v>570.0045552200002</v>
      </c>
      <c r="K30" s="257">
        <v>663.9185749499998</v>
      </c>
      <c r="L30" s="257">
        <v>695.3952998999995</v>
      </c>
      <c r="M30" s="258">
        <v>2452.293310519999</v>
      </c>
    </row>
    <row r="31" spans="9:13" ht="12.75">
      <c r="I31" s="257"/>
      <c r="L31" s="244"/>
      <c r="M31" s="258"/>
    </row>
    <row r="32" spans="9:13" ht="12.75">
      <c r="I32" s="257"/>
      <c r="L32" s="244"/>
      <c r="M32" s="258"/>
    </row>
    <row r="33" spans="3:13" ht="12.75">
      <c r="C33" s="254" t="s">
        <v>512</v>
      </c>
      <c r="I33" s="255">
        <v>0</v>
      </c>
      <c r="J33" s="255">
        <v>0</v>
      </c>
      <c r="K33" s="255">
        <v>0</v>
      </c>
      <c r="L33" s="255">
        <v>0</v>
      </c>
      <c r="M33" s="256">
        <v>0</v>
      </c>
    </row>
    <row r="34" spans="9:13" ht="12.75">
      <c r="I34" s="255"/>
      <c r="J34" s="254"/>
      <c r="K34" s="254"/>
      <c r="L34" s="319"/>
      <c r="M34" s="258"/>
    </row>
    <row r="35" spans="9:13" ht="12.75">
      <c r="I35" s="255"/>
      <c r="J35" s="254"/>
      <c r="K35" s="254"/>
      <c r="L35" s="319"/>
      <c r="M35" s="258"/>
    </row>
    <row r="36" spans="3:13" ht="12.75">
      <c r="C36" s="254" t="s">
        <v>732</v>
      </c>
      <c r="I36" s="255">
        <v>11.160544417594377</v>
      </c>
      <c r="J36" s="255">
        <v>8.503487102714022</v>
      </c>
      <c r="K36" s="255">
        <v>8.996686585117528</v>
      </c>
      <c r="L36" s="255">
        <v>8.190921999999999</v>
      </c>
      <c r="M36" s="256">
        <v>36.85164010542593</v>
      </c>
    </row>
    <row r="37" spans="9:13" ht="12.75">
      <c r="I37" s="255"/>
      <c r="J37" s="254"/>
      <c r="K37" s="254"/>
      <c r="L37" s="319"/>
      <c r="M37" s="258"/>
    </row>
    <row r="38" spans="9:13" ht="12.75">
      <c r="I38" s="255"/>
      <c r="J38" s="254"/>
      <c r="K38" s="254"/>
      <c r="L38" s="319"/>
      <c r="M38" s="258"/>
    </row>
    <row r="39" spans="3:13" ht="12.75">
      <c r="C39" s="254" t="s">
        <v>513</v>
      </c>
      <c r="I39" s="255">
        <v>191.4216753410578</v>
      </c>
      <c r="J39" s="255">
        <v>215.18128477239577</v>
      </c>
      <c r="K39" s="255">
        <v>216.77600143614845</v>
      </c>
      <c r="L39" s="255">
        <v>189.56189408088144</v>
      </c>
      <c r="M39" s="256">
        <v>812.9408556304835</v>
      </c>
    </row>
    <row r="40" spans="9:13" ht="12" customHeight="1">
      <c r="I40" s="255"/>
      <c r="J40" s="254"/>
      <c r="K40" s="254"/>
      <c r="L40" s="319"/>
      <c r="M40" s="258"/>
    </row>
    <row r="41" spans="9:13" ht="12.75">
      <c r="I41" s="255"/>
      <c r="J41" s="254"/>
      <c r="K41" s="254"/>
      <c r="L41" s="319"/>
      <c r="M41" s="258"/>
    </row>
    <row r="42" spans="3:13" ht="12.75">
      <c r="C42" s="254" t="s">
        <v>514</v>
      </c>
      <c r="I42" s="255">
        <v>0</v>
      </c>
      <c r="J42" s="255">
        <v>0</v>
      </c>
      <c r="K42" s="255">
        <v>0</v>
      </c>
      <c r="L42" s="255">
        <v>0</v>
      </c>
      <c r="M42" s="256">
        <v>0</v>
      </c>
    </row>
    <row r="43" spans="9:13" ht="12.75">
      <c r="I43" s="257"/>
      <c r="L43" s="244"/>
      <c r="M43" s="258"/>
    </row>
    <row r="44" spans="9:13" ht="12.75">
      <c r="I44" s="257"/>
      <c r="L44" s="244"/>
      <c r="M44" s="258"/>
    </row>
    <row r="45" spans="9:13" ht="12.75">
      <c r="I45" s="257"/>
      <c r="L45" s="244"/>
      <c r="M45" s="258"/>
    </row>
    <row r="46" spans="3:13" ht="12.75">
      <c r="C46" s="254" t="s">
        <v>733</v>
      </c>
      <c r="I46" s="255">
        <v>9027.448416743964</v>
      </c>
      <c r="J46" s="255">
        <v>9378.934072660402</v>
      </c>
      <c r="K46" s="255">
        <v>9985.5413206805</v>
      </c>
      <c r="L46" s="256">
        <v>10014.15321380422</v>
      </c>
      <c r="M46" s="256">
        <v>38406.077023889084</v>
      </c>
    </row>
    <row r="47" spans="9:13" ht="12.75">
      <c r="I47" s="257"/>
      <c r="L47" s="244"/>
      <c r="M47" s="258"/>
    </row>
    <row r="48" spans="3:13" ht="12.75">
      <c r="C48" s="156" t="s">
        <v>104</v>
      </c>
      <c r="I48" s="257">
        <v>625.2881965925408</v>
      </c>
      <c r="J48" s="257">
        <v>584.2973723038194</v>
      </c>
      <c r="K48" s="257">
        <v>620.449616644084</v>
      </c>
      <c r="L48" s="258">
        <v>676.252214418475</v>
      </c>
      <c r="M48" s="258">
        <v>2506.287399958919</v>
      </c>
    </row>
    <row r="49" spans="9:13" ht="12.75">
      <c r="I49" s="257"/>
      <c r="J49" s="257"/>
      <c r="K49" s="257"/>
      <c r="L49" s="257"/>
      <c r="M49" s="257"/>
    </row>
    <row r="50" spans="3:13" ht="12.75">
      <c r="C50" s="254" t="s">
        <v>515</v>
      </c>
      <c r="I50" s="257">
        <v>8402.160220151423</v>
      </c>
      <c r="J50" s="257">
        <v>8794.636700356583</v>
      </c>
      <c r="K50" s="257">
        <v>9365.091704036417</v>
      </c>
      <c r="L50" s="257">
        <v>9337.900999385745</v>
      </c>
      <c r="M50" s="258">
        <v>35899.78962393017</v>
      </c>
    </row>
    <row r="51" spans="4:13" ht="12.75">
      <c r="D51" s="320" t="s">
        <v>734</v>
      </c>
      <c r="E51" s="321"/>
      <c r="F51" s="257"/>
      <c r="G51" s="257"/>
      <c r="I51" s="257">
        <v>7713.662966950285</v>
      </c>
      <c r="J51" s="257">
        <v>8037.325029808472</v>
      </c>
      <c r="K51" s="257">
        <v>8517.600815863067</v>
      </c>
      <c r="L51" s="257">
        <v>8492.657202089626</v>
      </c>
      <c r="M51" s="258">
        <v>32761.246014711454</v>
      </c>
    </row>
    <row r="52" spans="4:13" ht="12.75">
      <c r="D52" s="322"/>
      <c r="E52" s="323" t="s">
        <v>374</v>
      </c>
      <c r="F52" s="219"/>
      <c r="G52" s="219"/>
      <c r="I52" s="257">
        <v>1158.4515638000003</v>
      </c>
      <c r="J52" s="257">
        <v>1207.5520935900001</v>
      </c>
      <c r="K52" s="257">
        <v>1283.38333795</v>
      </c>
      <c r="L52" s="257">
        <v>992.3404244200001</v>
      </c>
      <c r="M52" s="258">
        <v>4641.727419760001</v>
      </c>
    </row>
    <row r="53" spans="4:13" ht="12.75">
      <c r="D53" s="156" t="s">
        <v>419</v>
      </c>
      <c r="E53" s="323"/>
      <c r="F53" s="219"/>
      <c r="G53" s="219"/>
      <c r="I53" s="257">
        <v>485.9150334424844</v>
      </c>
      <c r="J53" s="257">
        <v>533.626898673002</v>
      </c>
      <c r="K53" s="257">
        <v>621.7182001520814</v>
      </c>
      <c r="L53" s="257">
        <v>647.4909812152388</v>
      </c>
      <c r="M53" s="258">
        <v>2288.7511134828064</v>
      </c>
    </row>
    <row r="54" spans="4:13" ht="12.75">
      <c r="D54" s="324" t="s">
        <v>44</v>
      </c>
      <c r="E54" s="323"/>
      <c r="F54" s="219"/>
      <c r="G54" s="219"/>
      <c r="I54" s="257">
        <v>202.58221975865354</v>
      </c>
      <c r="J54" s="257">
        <v>223.6847718751087</v>
      </c>
      <c r="K54" s="257">
        <v>225.77268802126855</v>
      </c>
      <c r="L54" s="257">
        <v>197.75281608088096</v>
      </c>
      <c r="M54" s="258">
        <v>849.7924957359118</v>
      </c>
    </row>
    <row r="55" spans="3:13" ht="12.75">
      <c r="C55" s="251"/>
      <c r="D55" s="251"/>
      <c r="E55" s="251"/>
      <c r="F55" s="251"/>
      <c r="G55" s="251"/>
      <c r="H55" s="251"/>
      <c r="I55" s="251"/>
      <c r="J55" s="251"/>
      <c r="K55" s="251"/>
      <c r="L55" s="251"/>
      <c r="M55" s="251"/>
    </row>
    <row r="57" spans="4:6" ht="12.75">
      <c r="D57" s="258" t="s">
        <v>516</v>
      </c>
      <c r="F57" s="257" t="s">
        <v>517</v>
      </c>
    </row>
  </sheetData>
  <printOptions horizontalCentered="1"/>
  <pageMargins left="0.75" right="0.54" top="0.49" bottom="1" header="0" footer="0"/>
  <pageSetup fitToHeight="0" fitToWidth="0" horizontalDpi="300" verticalDpi="300" orientation="landscape" scale="72" r:id="rId1"/>
</worksheet>
</file>

<file path=xl/worksheets/sheet7.xml><?xml version="1.0" encoding="utf-8"?>
<worksheet xmlns="http://schemas.openxmlformats.org/spreadsheetml/2006/main" xmlns:r="http://schemas.openxmlformats.org/officeDocument/2006/relationships">
  <dimension ref="A1:O28"/>
  <sheetViews>
    <sheetView zoomScale="75" zoomScaleNormal="75" zoomScaleSheetLayoutView="75" workbookViewId="0" topLeftCell="A1">
      <selection activeCell="N27" sqref="N27"/>
    </sheetView>
  </sheetViews>
  <sheetFormatPr defaultColWidth="11.421875" defaultRowHeight="12.75"/>
  <cols>
    <col min="1" max="1" width="1.28515625" style="8" customWidth="1"/>
    <col min="2" max="2" width="0.9921875" style="8" customWidth="1"/>
    <col min="3" max="3" width="1.28515625" style="8" customWidth="1"/>
    <col min="4" max="4" width="0.85546875" style="8" customWidth="1"/>
    <col min="5" max="5" width="25.421875" style="8" customWidth="1"/>
    <col min="6" max="8" width="7.00390625" style="23" customWidth="1"/>
    <col min="9" max="9" width="7.00390625" style="8" customWidth="1"/>
    <col min="10" max="10" width="9.140625" style="8" customWidth="1"/>
    <col min="11" max="16" width="7.00390625" style="8" customWidth="1"/>
    <col min="17" max="232" width="4.7109375" style="8" customWidth="1"/>
    <col min="233" max="233" width="5.8515625" style="8" customWidth="1"/>
    <col min="234" max="16384" width="4.7109375" style="8" customWidth="1"/>
  </cols>
  <sheetData>
    <row r="1" spans="2:15" s="35" customFormat="1" ht="12.75">
      <c r="B1" s="36"/>
      <c r="C1" s="36"/>
      <c r="D1" s="36"/>
      <c r="E1" s="36"/>
      <c r="F1" s="34" t="s">
        <v>480</v>
      </c>
      <c r="G1" s="34"/>
      <c r="H1" s="34"/>
      <c r="I1" s="34"/>
      <c r="J1" s="34"/>
      <c r="K1" s="34"/>
      <c r="L1" s="34"/>
      <c r="M1" s="34"/>
      <c r="N1" s="34"/>
      <c r="O1" s="34"/>
    </row>
    <row r="2" spans="1:15" s="35" customFormat="1" ht="12.75">
      <c r="A2" s="36"/>
      <c r="B2" s="36"/>
      <c r="C2" s="36"/>
      <c r="D2" s="36"/>
      <c r="E2" s="36"/>
      <c r="F2" s="34" t="s">
        <v>48</v>
      </c>
      <c r="G2" s="34"/>
      <c r="H2" s="34"/>
      <c r="I2" s="34"/>
      <c r="J2" s="34"/>
      <c r="K2" s="34"/>
      <c r="L2" s="34"/>
      <c r="M2" s="34"/>
      <c r="N2" s="34"/>
      <c r="O2" s="34"/>
    </row>
    <row r="3" spans="1:15" s="35" customFormat="1" ht="12.75">
      <c r="A3" s="36"/>
      <c r="B3" s="36"/>
      <c r="C3" s="36"/>
      <c r="D3" s="36"/>
      <c r="E3" s="36"/>
      <c r="F3" s="34"/>
      <c r="G3" s="34"/>
      <c r="H3" s="34"/>
      <c r="I3" s="34"/>
      <c r="J3" s="34"/>
      <c r="K3" s="34"/>
      <c r="L3" s="34"/>
      <c r="M3" s="34"/>
      <c r="N3" s="34"/>
      <c r="O3" s="34"/>
    </row>
    <row r="4" spans="1:15" ht="12">
      <c r="A4" s="11"/>
      <c r="B4" s="11"/>
      <c r="C4" s="11"/>
      <c r="D4" s="11"/>
      <c r="E4" s="11"/>
      <c r="F4" s="12"/>
      <c r="G4" s="13"/>
      <c r="H4" s="13"/>
      <c r="I4" s="13"/>
      <c r="J4" s="13"/>
      <c r="K4" s="13"/>
      <c r="L4" s="13"/>
      <c r="M4" s="13"/>
      <c r="N4" s="12"/>
      <c r="O4" s="10"/>
    </row>
    <row r="5" spans="1:10" s="15" customFormat="1" ht="12.75">
      <c r="A5" s="14"/>
      <c r="B5" s="14"/>
      <c r="C5" s="14"/>
      <c r="D5" s="14"/>
      <c r="E5" s="14"/>
      <c r="F5" s="383" t="s">
        <v>476</v>
      </c>
      <c r="G5" s="383"/>
      <c r="H5" s="383"/>
      <c r="I5" s="383"/>
      <c r="J5" s="383"/>
    </row>
    <row r="6" spans="1:10" s="15" customFormat="1" ht="12.75">
      <c r="A6" s="74" t="s">
        <v>192</v>
      </c>
      <c r="B6" s="75"/>
      <c r="C6" s="75"/>
      <c r="D6" s="75"/>
      <c r="E6" s="75"/>
      <c r="F6" s="42" t="s">
        <v>349</v>
      </c>
      <c r="G6" s="42" t="s">
        <v>350</v>
      </c>
      <c r="H6" s="42" t="s">
        <v>351</v>
      </c>
      <c r="I6" s="42" t="s">
        <v>352</v>
      </c>
      <c r="J6" s="42" t="s">
        <v>478</v>
      </c>
    </row>
    <row r="7" spans="1:10" s="15" customFormat="1" ht="12">
      <c r="A7" s="16"/>
      <c r="B7" s="16"/>
      <c r="C7" s="16"/>
      <c r="D7" s="16"/>
      <c r="E7" s="16"/>
      <c r="F7" s="16"/>
      <c r="G7" s="16"/>
      <c r="H7" s="16"/>
      <c r="I7" s="16"/>
      <c r="J7" s="16"/>
    </row>
    <row r="8" spans="6:10" ht="12">
      <c r="F8" s="9"/>
      <c r="G8" s="9"/>
      <c r="H8" s="9"/>
      <c r="I8" s="9"/>
      <c r="J8" s="10"/>
    </row>
    <row r="9" spans="6:10" ht="12">
      <c r="F9" s="9"/>
      <c r="G9" s="9"/>
      <c r="H9" s="9"/>
      <c r="I9" s="9"/>
      <c r="J9" s="9"/>
    </row>
    <row r="10" spans="2:10" ht="12">
      <c r="B10" s="70" t="s">
        <v>317</v>
      </c>
      <c r="F10" s="133" t="e">
        <v>#REF!</v>
      </c>
      <c r="G10" s="133">
        <v>1094.0007645599999</v>
      </c>
      <c r="H10" s="133">
        <v>3924.27760765</v>
      </c>
      <c r="I10" s="133">
        <v>5018.278372209999</v>
      </c>
      <c r="J10" s="133" t="e">
        <f>SUM(F10:I10)</f>
        <v>#REF!</v>
      </c>
    </row>
    <row r="11" spans="6:10" ht="12">
      <c r="F11" s="133"/>
      <c r="G11" s="133"/>
      <c r="H11" s="133"/>
      <c r="I11" s="133"/>
      <c r="J11" s="133"/>
    </row>
    <row r="12" spans="2:10" ht="12">
      <c r="B12" s="70" t="s">
        <v>371</v>
      </c>
      <c r="F12" s="133" t="e">
        <v>#REF!</v>
      </c>
      <c r="G12" s="133">
        <v>1032.79985917</v>
      </c>
      <c r="H12" s="133">
        <v>3784.7314969500003</v>
      </c>
      <c r="I12" s="133">
        <v>4817.53135612</v>
      </c>
      <c r="J12" s="133" t="e">
        <f>SUM(F12:I12)</f>
        <v>#REF!</v>
      </c>
    </row>
    <row r="13" spans="6:10" ht="12">
      <c r="F13" s="133"/>
      <c r="G13" s="133"/>
      <c r="H13" s="133"/>
      <c r="I13" s="133"/>
      <c r="J13" s="133"/>
    </row>
    <row r="14" spans="2:10" ht="12">
      <c r="B14" s="70" t="s">
        <v>318</v>
      </c>
      <c r="F14" s="133" t="e">
        <v>#REF!</v>
      </c>
      <c r="G14" s="133">
        <v>19231.886865693166</v>
      </c>
      <c r="H14" s="133">
        <v>51171.72247317453</v>
      </c>
      <c r="I14" s="133">
        <v>70403.6093388677</v>
      </c>
      <c r="J14" s="133" t="e">
        <f>SUM(F14:I14)</f>
        <v>#REF!</v>
      </c>
    </row>
    <row r="15" spans="6:10" ht="12">
      <c r="F15" s="133"/>
      <c r="G15" s="133"/>
      <c r="H15" s="133"/>
      <c r="I15" s="133"/>
      <c r="J15" s="134"/>
    </row>
    <row r="16" spans="2:10" ht="12">
      <c r="B16" s="70" t="s">
        <v>319</v>
      </c>
      <c r="F16" s="133"/>
      <c r="G16" s="133"/>
      <c r="H16" s="133"/>
      <c r="I16" s="133"/>
      <c r="J16" s="133"/>
    </row>
    <row r="17" spans="6:10" ht="12">
      <c r="F17" s="133"/>
      <c r="G17" s="133"/>
      <c r="H17" s="133"/>
      <c r="I17" s="133"/>
      <c r="J17" s="134"/>
    </row>
    <row r="18" spans="2:10" ht="12">
      <c r="B18" s="70" t="s">
        <v>320</v>
      </c>
      <c r="F18" s="133">
        <f>IF(ISERROR(F10/F$14*1000),,F10/F$14*1000)</f>
        <v>0</v>
      </c>
      <c r="G18" s="133">
        <f>IF(ISERROR(G10/G$14*1000),,G10/G$14*1000)</f>
        <v>56.88473378613385</v>
      </c>
      <c r="H18" s="133">
        <f>IF(ISERROR(H10/H$14*1000),,H10/H$14*1000)</f>
        <v>76.68840167940805</v>
      </c>
      <c r="I18" s="133">
        <f>IF(ISERROR(I10/I$14*1000),,I10/I$14*1000)</f>
        <v>71.27870885221165</v>
      </c>
      <c r="J18" s="133">
        <f>IF(ISERROR(J10/J$14*1000),,J10/J$14*1000)</f>
        <v>0</v>
      </c>
    </row>
    <row r="19" spans="3:10" ht="12">
      <c r="C19" s="70"/>
      <c r="F19" s="133"/>
      <c r="G19" s="133"/>
      <c r="H19" s="133"/>
      <c r="I19" s="133"/>
      <c r="J19" s="133"/>
    </row>
    <row r="20" spans="2:10" ht="12">
      <c r="B20" s="70" t="s">
        <v>321</v>
      </c>
      <c r="F20" s="133">
        <f>IF(ISERROR(F12/F$14*1000),,F12/F$14*1000)</f>
        <v>0</v>
      </c>
      <c r="G20" s="133">
        <f>IF(ISERROR(G12/G$14*1000),,G12/G$14*1000)</f>
        <v>53.70247164943351</v>
      </c>
      <c r="H20" s="133">
        <f>IF(ISERROR(H12/H$14*1000),,H12/H$14*1000)</f>
        <v>73.96138558622977</v>
      </c>
      <c r="I20" s="133">
        <f>IF(ISERROR(I12/I$14*1000),,I12/I$14*1000)</f>
        <v>68.42733492443813</v>
      </c>
      <c r="J20" s="133">
        <f>IF(ISERROR(J12/J$14*1000),,J12/J$14*1000)</f>
        <v>0</v>
      </c>
    </row>
    <row r="21" spans="3:10" ht="12">
      <c r="C21" s="70"/>
      <c r="F21" s="9"/>
      <c r="G21" s="9"/>
      <c r="H21" s="9"/>
      <c r="I21" s="9"/>
      <c r="J21" s="17"/>
    </row>
    <row r="22" spans="6:10" ht="12">
      <c r="F22" s="9"/>
      <c r="G22" s="9"/>
      <c r="H22" s="9"/>
      <c r="I22" s="9"/>
      <c r="J22" s="17"/>
    </row>
    <row r="23" spans="6:10" ht="12">
      <c r="F23" s="9"/>
      <c r="G23" s="9"/>
      <c r="H23" s="9"/>
      <c r="I23" s="9"/>
      <c r="J23" s="9"/>
    </row>
    <row r="24" spans="1:10" ht="12">
      <c r="A24" s="18"/>
      <c r="B24" s="18"/>
      <c r="C24" s="18"/>
      <c r="D24" s="18"/>
      <c r="E24" s="18"/>
      <c r="F24" s="19"/>
      <c r="G24" s="19"/>
      <c r="H24" s="19"/>
      <c r="I24" s="20"/>
      <c r="J24" s="20"/>
    </row>
    <row r="25" spans="1:15" ht="12">
      <c r="A25" s="21"/>
      <c r="F25" s="9"/>
      <c r="G25" s="9"/>
      <c r="H25" s="9"/>
      <c r="I25" s="9"/>
      <c r="J25" s="9"/>
      <c r="K25" s="9"/>
      <c r="L25" s="9"/>
      <c r="M25" s="9"/>
      <c r="N25" s="10"/>
      <c r="O25" s="10"/>
    </row>
    <row r="26" spans="1:13" ht="12">
      <c r="A26" s="22" t="s">
        <v>49</v>
      </c>
      <c r="B26" s="8" t="s">
        <v>50</v>
      </c>
      <c r="I26" s="23"/>
      <c r="J26" s="23"/>
      <c r="K26" s="23"/>
      <c r="L26" s="23"/>
      <c r="M26" s="23"/>
    </row>
    <row r="27" spans="1:13" ht="12">
      <c r="A27" s="21"/>
      <c r="I27" s="23"/>
      <c r="J27" s="23"/>
      <c r="K27" s="23"/>
      <c r="L27" s="23"/>
      <c r="M27" s="23"/>
    </row>
    <row r="28" ht="12">
      <c r="A28" s="21"/>
    </row>
  </sheetData>
  <mergeCells count="1">
    <mergeCell ref="F5:J5"/>
  </mergeCells>
  <printOptions horizontalCentered="1"/>
  <pageMargins left="0.68" right="0.75" top="0.32" bottom="1" header="0.82" footer="0.5118110236220472"/>
  <pageSetup fitToHeight="0" fitToWidth="0" orientation="landscape" scale="60" r:id="rId1"/>
  <rowBreaks count="1" manualBreakCount="1">
    <brk id="57" max="65535" man="1"/>
  </rowBreaks>
</worksheet>
</file>

<file path=xl/worksheets/sheet8.xml><?xml version="1.0" encoding="utf-8"?>
<worksheet xmlns="http://schemas.openxmlformats.org/spreadsheetml/2006/main" xmlns:r="http://schemas.openxmlformats.org/officeDocument/2006/relationships">
  <dimension ref="A1:AX74"/>
  <sheetViews>
    <sheetView view="pageBreakPreview" zoomScale="75" zoomScaleNormal="75" zoomScaleSheetLayoutView="75" workbookViewId="0" topLeftCell="A2">
      <selection activeCell="N27" sqref="N27"/>
    </sheetView>
  </sheetViews>
  <sheetFormatPr defaultColWidth="11.421875" defaultRowHeight="12.75"/>
  <cols>
    <col min="1" max="2" width="0.9921875" style="0" customWidth="1"/>
    <col min="3" max="3" width="1.28515625" style="0" customWidth="1"/>
    <col min="4" max="4" width="1.1484375" style="0" customWidth="1"/>
    <col min="5" max="5" width="9.421875" style="0" customWidth="1"/>
    <col min="6" max="6" width="13.140625" style="0" customWidth="1"/>
    <col min="7" max="7" width="7.28125" style="0" customWidth="1"/>
    <col min="8" max="8" width="8.140625" style="0" customWidth="1"/>
    <col min="9" max="9" width="5.8515625" style="0" customWidth="1"/>
    <col min="10" max="10" width="8.7109375" style="0" customWidth="1"/>
    <col min="11" max="11" width="6.421875" style="0" customWidth="1"/>
    <col min="12" max="12" width="5.57421875" style="0" customWidth="1"/>
    <col min="13" max="13" width="8.140625" style="0" customWidth="1"/>
    <col min="14" max="14" width="6.28125" style="0" customWidth="1"/>
    <col min="15" max="15" width="5.421875" style="0" customWidth="1"/>
    <col min="16" max="16" width="7.57421875" style="0" customWidth="1"/>
    <col min="17" max="17" width="6.57421875" style="0" customWidth="1"/>
    <col min="18" max="18" width="5.421875" style="0" customWidth="1"/>
    <col min="19" max="19" width="7.28125" style="0" customWidth="1"/>
    <col min="20" max="21" width="5.421875" style="0" customWidth="1"/>
    <col min="22" max="22" width="5.8515625" style="0" customWidth="1"/>
    <col min="23" max="23" width="6.57421875" style="0" customWidth="1"/>
    <col min="24" max="24" width="5.421875" style="0" customWidth="1"/>
    <col min="25" max="26" width="5.57421875" style="0" customWidth="1"/>
    <col min="27" max="27" width="5.28125" style="0" customWidth="1"/>
    <col min="28" max="28" width="6.00390625" style="0" customWidth="1"/>
    <col min="29" max="29" width="6.7109375" style="0" customWidth="1"/>
    <col min="30" max="30" width="6.140625" style="0" customWidth="1"/>
    <col min="31" max="31" width="4.7109375" style="0" customWidth="1"/>
    <col min="32" max="32" width="6.140625" style="0" customWidth="1"/>
    <col min="33" max="33" width="5.28125" style="0" customWidth="1"/>
    <col min="34" max="34" width="4.7109375" style="0" customWidth="1"/>
    <col min="35" max="35" width="5.57421875" style="0" customWidth="1"/>
    <col min="36" max="36" width="5.421875" style="0" customWidth="1"/>
    <col min="37" max="39" width="12.57421875" style="0" customWidth="1"/>
    <col min="40" max="43" width="10.421875" style="0" bestFit="1" customWidth="1"/>
  </cols>
  <sheetData>
    <row r="1" spans="2:36" ht="15.75">
      <c r="B1" s="67"/>
      <c r="C1" s="68"/>
      <c r="D1" s="67"/>
      <c r="E1" s="69"/>
      <c r="F1" s="67"/>
      <c r="H1" s="33"/>
      <c r="I1" s="33"/>
      <c r="J1" s="33"/>
      <c r="K1" s="33"/>
      <c r="L1" s="33"/>
      <c r="M1" s="33"/>
      <c r="N1" s="33"/>
      <c r="O1" s="33"/>
      <c r="P1" s="33"/>
      <c r="Q1" s="33"/>
      <c r="R1" s="33"/>
      <c r="S1" s="33"/>
      <c r="T1" s="33"/>
      <c r="U1" s="33"/>
      <c r="V1" s="33"/>
      <c r="W1" s="33"/>
      <c r="X1" s="33"/>
      <c r="Y1" s="33"/>
      <c r="Z1" s="33"/>
      <c r="AA1" s="33"/>
      <c r="AB1" s="33"/>
      <c r="AC1" s="33"/>
      <c r="AD1" s="33"/>
      <c r="AE1" s="27"/>
      <c r="AF1" s="27"/>
      <c r="AG1" s="27"/>
      <c r="AH1" s="27"/>
      <c r="AI1" s="27"/>
      <c r="AJ1" s="27"/>
    </row>
    <row r="2" spans="2:36" ht="12.75">
      <c r="B2" s="390" t="s">
        <v>372</v>
      </c>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390"/>
      <c r="AI2" s="390"/>
      <c r="AJ2" s="390"/>
    </row>
    <row r="3" spans="2:41" ht="12.75">
      <c r="B3" s="380" t="s">
        <v>376</v>
      </c>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3"/>
      <c r="AL3" s="33"/>
      <c r="AM3" s="33"/>
      <c r="AN3" s="33"/>
      <c r="AO3" s="33"/>
    </row>
    <row r="4" spans="2:36" s="3" customFormat="1" ht="12.75">
      <c r="B4" s="32"/>
      <c r="C4" s="32"/>
      <c r="D4" s="32"/>
      <c r="E4" s="32"/>
      <c r="F4" s="32"/>
      <c r="G4" s="32"/>
      <c r="H4" s="32"/>
      <c r="I4" s="32"/>
      <c r="J4" s="32"/>
      <c r="K4" s="32"/>
      <c r="L4" s="32"/>
      <c r="M4" s="30"/>
      <c r="N4" s="30"/>
      <c r="O4" s="30"/>
      <c r="P4" s="30"/>
      <c r="Q4" s="30"/>
      <c r="R4" s="30"/>
      <c r="S4" s="32"/>
      <c r="T4" s="32"/>
      <c r="U4" s="32"/>
      <c r="V4" s="32"/>
      <c r="W4" s="32"/>
      <c r="X4" s="32"/>
      <c r="Y4" s="32"/>
      <c r="Z4" s="32"/>
      <c r="AA4" s="32"/>
      <c r="AB4" s="32"/>
      <c r="AC4" s="32"/>
      <c r="AD4" s="32"/>
      <c r="AE4" s="32"/>
      <c r="AF4" s="32"/>
      <c r="AG4" s="32"/>
      <c r="AH4" s="30"/>
      <c r="AI4" s="30"/>
      <c r="AJ4" s="30"/>
    </row>
    <row r="5" spans="2:21" s="28" customFormat="1" ht="12.75">
      <c r="B5" s="66"/>
      <c r="C5" s="66"/>
      <c r="D5" s="66"/>
      <c r="E5" s="66"/>
      <c r="F5" s="66"/>
      <c r="G5" s="377" t="s">
        <v>476</v>
      </c>
      <c r="H5" s="378"/>
      <c r="I5" s="378"/>
      <c r="J5" s="378"/>
      <c r="K5" s="378"/>
      <c r="L5" s="378"/>
      <c r="M5" s="378"/>
      <c r="N5" s="378"/>
      <c r="O5" s="378"/>
      <c r="P5" s="378"/>
      <c r="Q5" s="378"/>
      <c r="R5" s="378"/>
      <c r="S5" s="378"/>
      <c r="T5" s="378"/>
      <c r="U5" s="391"/>
    </row>
    <row r="6" spans="2:21" s="28" customFormat="1" ht="12.75">
      <c r="B6" s="80"/>
      <c r="C6" s="80"/>
      <c r="D6" s="80"/>
      <c r="E6" s="80"/>
      <c r="F6" s="80"/>
      <c r="G6" s="392" t="s">
        <v>344</v>
      </c>
      <c r="H6" s="393"/>
      <c r="I6" s="393"/>
      <c r="J6" s="393" t="s">
        <v>345</v>
      </c>
      <c r="K6" s="393"/>
      <c r="L6" s="393"/>
      <c r="M6" s="393" t="s">
        <v>346</v>
      </c>
      <c r="N6" s="393"/>
      <c r="O6" s="393"/>
      <c r="P6" s="393" t="s">
        <v>347</v>
      </c>
      <c r="Q6" s="393"/>
      <c r="R6" s="393"/>
      <c r="S6" s="393" t="s">
        <v>477</v>
      </c>
      <c r="T6" s="393"/>
      <c r="U6" s="394"/>
    </row>
    <row r="7" spans="2:21" s="28" customFormat="1" ht="12.75">
      <c r="B7" s="81" t="s">
        <v>192</v>
      </c>
      <c r="C7" s="80"/>
      <c r="D7" s="80"/>
      <c r="E7" s="80"/>
      <c r="F7" s="80"/>
      <c r="G7" s="80" t="s">
        <v>87</v>
      </c>
      <c r="H7" s="80" t="s">
        <v>88</v>
      </c>
      <c r="I7" s="80" t="s">
        <v>89</v>
      </c>
      <c r="J7" s="80" t="s">
        <v>87</v>
      </c>
      <c r="K7" s="80" t="s">
        <v>88</v>
      </c>
      <c r="L7" s="80" t="s">
        <v>89</v>
      </c>
      <c r="M7" s="80" t="s">
        <v>87</v>
      </c>
      <c r="N7" s="80" t="s">
        <v>88</v>
      </c>
      <c r="O7" s="80" t="s">
        <v>89</v>
      </c>
      <c r="P7" s="80" t="s">
        <v>87</v>
      </c>
      <c r="Q7" s="80" t="s">
        <v>88</v>
      </c>
      <c r="R7" s="80" t="s">
        <v>89</v>
      </c>
      <c r="S7" s="148" t="s">
        <v>87</v>
      </c>
      <c r="T7" s="149" t="s">
        <v>88</v>
      </c>
      <c r="U7" s="150" t="s">
        <v>89</v>
      </c>
    </row>
    <row r="8" spans="2:21" s="28" customFormat="1" ht="12.75">
      <c r="B8" s="80"/>
      <c r="C8" s="80"/>
      <c r="D8" s="80"/>
      <c r="E8" s="80"/>
      <c r="F8" s="80"/>
      <c r="G8" s="84"/>
      <c r="H8" s="84"/>
      <c r="I8" s="84"/>
      <c r="J8" s="80"/>
      <c r="K8" s="80"/>
      <c r="L8" s="80"/>
      <c r="M8" s="80"/>
      <c r="N8" s="80"/>
      <c r="O8" s="80"/>
      <c r="P8" s="80"/>
      <c r="Q8" s="80"/>
      <c r="R8" s="80"/>
      <c r="S8" s="112"/>
      <c r="T8" s="80"/>
      <c r="U8" s="113"/>
    </row>
    <row r="9" spans="1:34" s="3" customFormat="1" ht="12.75">
      <c r="A9" s="110"/>
      <c r="B9" s="115" t="s">
        <v>185</v>
      </c>
      <c r="C9" s="115"/>
      <c r="D9" s="115"/>
      <c r="E9" s="115"/>
      <c r="F9" s="115"/>
      <c r="G9" s="142" t="e">
        <v>#REF!</v>
      </c>
      <c r="H9" s="143" t="e">
        <v>#REF!</v>
      </c>
      <c r="I9" s="143" t="e">
        <v>#REF!</v>
      </c>
      <c r="J9" s="142">
        <v>0</v>
      </c>
      <c r="K9" s="143">
        <v>0</v>
      </c>
      <c r="L9" s="144">
        <v>0</v>
      </c>
      <c r="M9" s="143">
        <v>0</v>
      </c>
      <c r="N9" s="143">
        <v>0</v>
      </c>
      <c r="O9" s="144">
        <v>0</v>
      </c>
      <c r="P9" s="143">
        <v>0</v>
      </c>
      <c r="Q9" s="143">
        <v>0</v>
      </c>
      <c r="R9" s="143">
        <v>0</v>
      </c>
      <c r="S9" s="142">
        <v>0</v>
      </c>
      <c r="T9" s="143">
        <v>0</v>
      </c>
      <c r="U9" s="144">
        <v>0</v>
      </c>
      <c r="W9" s="105"/>
      <c r="X9" s="105"/>
      <c r="Y9" s="105"/>
      <c r="Z9" s="105"/>
      <c r="AA9" s="105"/>
      <c r="AB9" s="105"/>
      <c r="AC9" s="105"/>
      <c r="AD9" s="105"/>
      <c r="AE9" s="105"/>
      <c r="AF9" s="105"/>
      <c r="AG9" s="105"/>
      <c r="AH9" s="105"/>
    </row>
    <row r="10" spans="1:34" s="3" customFormat="1" ht="12.75">
      <c r="A10" s="114"/>
      <c r="B10" s="83"/>
      <c r="C10" s="83" t="s">
        <v>103</v>
      </c>
      <c r="D10" s="83"/>
      <c r="E10" s="83"/>
      <c r="F10" s="83"/>
      <c r="G10" s="145" t="e">
        <v>#REF!</v>
      </c>
      <c r="H10" s="84" t="e">
        <v>#REF!</v>
      </c>
      <c r="I10" s="84" t="e">
        <v>#REF!</v>
      </c>
      <c r="J10" s="145">
        <v>-0.20712578290230965</v>
      </c>
      <c r="K10" s="84">
        <v>4.606572428276763</v>
      </c>
      <c r="L10" s="146">
        <v>4.38990524616743</v>
      </c>
      <c r="M10" s="84">
        <v>0</v>
      </c>
      <c r="N10" s="84">
        <v>0</v>
      </c>
      <c r="O10" s="146">
        <v>0</v>
      </c>
      <c r="P10" s="84">
        <v>0</v>
      </c>
      <c r="Q10" s="84">
        <v>0</v>
      </c>
      <c r="R10" s="84">
        <v>0</v>
      </c>
      <c r="S10" s="145">
        <v>0</v>
      </c>
      <c r="T10" s="84">
        <v>0</v>
      </c>
      <c r="U10" s="146">
        <v>0</v>
      </c>
      <c r="W10" s="105"/>
      <c r="X10" s="105"/>
      <c r="Y10" s="105"/>
      <c r="Z10" s="105"/>
      <c r="AA10" s="105"/>
      <c r="AB10" s="105"/>
      <c r="AC10" s="105"/>
      <c r="AD10" s="105"/>
      <c r="AE10" s="105"/>
      <c r="AF10" s="105"/>
      <c r="AG10" s="105"/>
      <c r="AH10" s="105"/>
    </row>
    <row r="11" spans="1:34" s="3" customFormat="1" ht="12.75">
      <c r="A11" s="114"/>
      <c r="B11" s="83"/>
      <c r="C11" s="83"/>
      <c r="D11" s="83" t="s">
        <v>186</v>
      </c>
      <c r="E11" s="83"/>
      <c r="F11" s="83"/>
      <c r="G11" s="145" t="e">
        <v>#REF!</v>
      </c>
      <c r="H11" s="84" t="e">
        <v>#REF!</v>
      </c>
      <c r="I11" s="84" t="e">
        <v>#REF!</v>
      </c>
      <c r="J11" s="145">
        <v>-0.13979850631659474</v>
      </c>
      <c r="K11" s="84">
        <v>4.60202336303945</v>
      </c>
      <c r="L11" s="146">
        <v>4.455791296800982</v>
      </c>
      <c r="M11" s="84">
        <v>0</v>
      </c>
      <c r="N11" s="84">
        <v>0</v>
      </c>
      <c r="O11" s="146">
        <v>0</v>
      </c>
      <c r="P11" s="84">
        <v>0</v>
      </c>
      <c r="Q11" s="84">
        <v>0</v>
      </c>
      <c r="R11" s="84">
        <v>0</v>
      </c>
      <c r="S11" s="145">
        <v>0</v>
      </c>
      <c r="T11" s="84">
        <v>0</v>
      </c>
      <c r="U11" s="146">
        <v>0</v>
      </c>
      <c r="W11" s="105"/>
      <c r="X11" s="105"/>
      <c r="Y11" s="105"/>
      <c r="Z11" s="105"/>
      <c r="AA11" s="105"/>
      <c r="AB11" s="105"/>
      <c r="AC11" s="105"/>
      <c r="AD11" s="105"/>
      <c r="AE11" s="105"/>
      <c r="AF11" s="105"/>
      <c r="AG11" s="105"/>
      <c r="AH11" s="105"/>
    </row>
    <row r="12" spans="1:34" s="3" customFormat="1" ht="12.75">
      <c r="A12" s="114"/>
      <c r="B12" s="83"/>
      <c r="C12" s="83"/>
      <c r="D12" s="83"/>
      <c r="E12" s="135" t="s">
        <v>468</v>
      </c>
      <c r="F12" s="83"/>
      <c r="G12" s="145" t="e">
        <v>#REF!</v>
      </c>
      <c r="H12" s="84" t="e">
        <v>#REF!</v>
      </c>
      <c r="I12" s="84" t="e">
        <v>#REF!</v>
      </c>
      <c r="J12" s="145">
        <v>-0.6975090915829298</v>
      </c>
      <c r="K12" s="84">
        <v>4.717926210513298</v>
      </c>
      <c r="L12" s="146">
        <v>3.9875091546778663</v>
      </c>
      <c r="M12" s="84">
        <v>0</v>
      </c>
      <c r="N12" s="84">
        <v>0</v>
      </c>
      <c r="O12" s="146">
        <v>0</v>
      </c>
      <c r="P12" s="84">
        <v>0</v>
      </c>
      <c r="Q12" s="84">
        <v>0</v>
      </c>
      <c r="R12" s="84">
        <v>0</v>
      </c>
      <c r="S12" s="145">
        <v>0</v>
      </c>
      <c r="T12" s="84">
        <v>0</v>
      </c>
      <c r="U12" s="146">
        <v>0</v>
      </c>
      <c r="W12" s="105"/>
      <c r="X12" s="105"/>
      <c r="Y12" s="105"/>
      <c r="Z12" s="105"/>
      <c r="AA12" s="105"/>
      <c r="AB12" s="105"/>
      <c r="AC12" s="105"/>
      <c r="AD12" s="105"/>
      <c r="AE12" s="105"/>
      <c r="AF12" s="105"/>
      <c r="AG12" s="105"/>
      <c r="AH12" s="105"/>
    </row>
    <row r="13" spans="1:34" s="3" customFormat="1" ht="12.75">
      <c r="A13" s="114"/>
      <c r="B13" s="83"/>
      <c r="C13" s="83"/>
      <c r="D13" s="83"/>
      <c r="E13" s="127" t="s">
        <v>471</v>
      </c>
      <c r="F13" s="83"/>
      <c r="G13" s="145" t="e">
        <v>#REF!</v>
      </c>
      <c r="H13" s="84" t="e">
        <v>#REF!</v>
      </c>
      <c r="I13" s="84" t="e">
        <v>#REF!</v>
      </c>
      <c r="J13" s="145">
        <v>-2.317106459464725</v>
      </c>
      <c r="K13" s="84">
        <v>5.38458964909745</v>
      </c>
      <c r="L13" s="146">
        <v>2.9427165150578247</v>
      </c>
      <c r="M13" s="84">
        <v>0</v>
      </c>
      <c r="N13" s="84">
        <v>0</v>
      </c>
      <c r="O13" s="146">
        <v>0</v>
      </c>
      <c r="P13" s="84">
        <v>0</v>
      </c>
      <c r="Q13" s="84">
        <v>0</v>
      </c>
      <c r="R13" s="84">
        <v>0</v>
      </c>
      <c r="S13" s="145">
        <v>0</v>
      </c>
      <c r="T13" s="84">
        <v>0</v>
      </c>
      <c r="U13" s="146">
        <v>0</v>
      </c>
      <c r="W13" s="105"/>
      <c r="X13" s="105"/>
      <c r="Y13" s="105"/>
      <c r="Z13" s="105"/>
      <c r="AA13" s="105"/>
      <c r="AB13" s="105"/>
      <c r="AC13" s="105"/>
      <c r="AD13" s="105"/>
      <c r="AE13" s="105"/>
      <c r="AF13" s="105"/>
      <c r="AG13" s="105"/>
      <c r="AH13" s="105"/>
    </row>
    <row r="14" spans="1:34" s="3" customFormat="1" ht="12.75">
      <c r="A14" s="114"/>
      <c r="B14" s="83"/>
      <c r="C14" s="83"/>
      <c r="D14" s="83"/>
      <c r="E14" s="3" t="s">
        <v>469</v>
      </c>
      <c r="F14" s="83"/>
      <c r="G14" s="145" t="e">
        <v>#REF!</v>
      </c>
      <c r="H14" s="84" t="e">
        <v>#REF!</v>
      </c>
      <c r="I14" s="84" t="e">
        <v>#REF!</v>
      </c>
      <c r="J14" s="145">
        <v>-2.5430970521863543</v>
      </c>
      <c r="K14" s="84">
        <v>3.143791658192029</v>
      </c>
      <c r="L14" s="146">
        <v>0.5207449330193299</v>
      </c>
      <c r="M14" s="84">
        <v>0</v>
      </c>
      <c r="N14" s="84">
        <v>0</v>
      </c>
      <c r="O14" s="146">
        <v>0</v>
      </c>
      <c r="P14" s="84">
        <v>0</v>
      </c>
      <c r="Q14" s="84">
        <v>0</v>
      </c>
      <c r="R14" s="84">
        <v>0</v>
      </c>
      <c r="S14" s="145">
        <v>0</v>
      </c>
      <c r="T14" s="84">
        <v>0</v>
      </c>
      <c r="U14" s="146">
        <v>0</v>
      </c>
      <c r="W14" s="105"/>
      <c r="X14" s="105"/>
      <c r="Y14" s="105"/>
      <c r="Z14" s="105"/>
      <c r="AA14" s="105"/>
      <c r="AB14" s="105"/>
      <c r="AC14" s="105"/>
      <c r="AD14" s="105"/>
      <c r="AE14" s="105"/>
      <c r="AF14" s="105"/>
      <c r="AG14" s="105"/>
      <c r="AH14" s="105"/>
    </row>
    <row r="15" spans="1:34" s="3" customFormat="1" ht="12.75">
      <c r="A15" s="114"/>
      <c r="B15" s="83"/>
      <c r="C15" s="83"/>
      <c r="D15" s="83"/>
      <c r="E15" s="127" t="s">
        <v>470</v>
      </c>
      <c r="F15" s="83"/>
      <c r="G15" s="145" t="e">
        <v>#REF!</v>
      </c>
      <c r="H15" s="84" t="e">
        <v>#REF!</v>
      </c>
      <c r="I15" s="84" t="e">
        <v>#REF!</v>
      </c>
      <c r="J15" s="145">
        <v>7.232408068744505</v>
      </c>
      <c r="K15" s="84">
        <v>22.184856379898335</v>
      </c>
      <c r="L15" s="146">
        <v>31.021763791501996</v>
      </c>
      <c r="M15" s="84">
        <v>0</v>
      </c>
      <c r="N15" s="84">
        <v>0</v>
      </c>
      <c r="O15" s="146">
        <v>0</v>
      </c>
      <c r="P15" s="84">
        <v>0</v>
      </c>
      <c r="Q15" s="84">
        <v>0</v>
      </c>
      <c r="R15" s="84">
        <v>0</v>
      </c>
      <c r="S15" s="145">
        <v>0</v>
      </c>
      <c r="T15" s="84">
        <v>0</v>
      </c>
      <c r="U15" s="146">
        <v>0</v>
      </c>
      <c r="W15" s="105"/>
      <c r="X15" s="105"/>
      <c r="Y15" s="105"/>
      <c r="Z15" s="105"/>
      <c r="AA15" s="105"/>
      <c r="AB15" s="105"/>
      <c r="AC15" s="105"/>
      <c r="AD15" s="105"/>
      <c r="AE15" s="105"/>
      <c r="AF15" s="105"/>
      <c r="AG15" s="105"/>
      <c r="AH15" s="105"/>
    </row>
    <row r="16" spans="1:34" s="3" customFormat="1" ht="12.75">
      <c r="A16" s="114"/>
      <c r="B16" s="83"/>
      <c r="C16" s="83"/>
      <c r="D16" s="83" t="s">
        <v>100</v>
      </c>
      <c r="E16" s="83"/>
      <c r="F16" s="83"/>
      <c r="G16" s="145" t="e">
        <v>#REF!</v>
      </c>
      <c r="H16" s="84" t="e">
        <v>#REF!</v>
      </c>
      <c r="I16" s="84" t="e">
        <v>#REF!</v>
      </c>
      <c r="J16" s="145">
        <v>2.078713692332073</v>
      </c>
      <c r="K16" s="84">
        <v>2.2151211134965934</v>
      </c>
      <c r="L16" s="146">
        <v>4.339880831716684</v>
      </c>
      <c r="M16" s="84">
        <v>0</v>
      </c>
      <c r="N16" s="84">
        <v>0</v>
      </c>
      <c r="O16" s="146">
        <v>0</v>
      </c>
      <c r="P16" s="84">
        <v>0</v>
      </c>
      <c r="Q16" s="84">
        <v>0</v>
      </c>
      <c r="R16" s="84">
        <v>0</v>
      </c>
      <c r="S16" s="145">
        <v>0</v>
      </c>
      <c r="T16" s="84">
        <v>0</v>
      </c>
      <c r="U16" s="146">
        <v>0</v>
      </c>
      <c r="W16" s="105"/>
      <c r="X16" s="105"/>
      <c r="Y16" s="105"/>
      <c r="Z16" s="105"/>
      <c r="AA16" s="105"/>
      <c r="AB16" s="105"/>
      <c r="AC16" s="105"/>
      <c r="AD16" s="105"/>
      <c r="AE16" s="105"/>
      <c r="AF16" s="105"/>
      <c r="AG16" s="105"/>
      <c r="AH16" s="105"/>
    </row>
    <row r="17" spans="1:34" s="3" customFormat="1" ht="12.75">
      <c r="A17" s="114"/>
      <c r="B17" s="83"/>
      <c r="C17" s="83" t="s">
        <v>101</v>
      </c>
      <c r="D17" s="83"/>
      <c r="E17" s="83"/>
      <c r="F17" s="83"/>
      <c r="G17" s="145" t="e">
        <v>#REF!</v>
      </c>
      <c r="H17" s="84" t="e">
        <v>#REF!</v>
      </c>
      <c r="I17" s="84" t="e">
        <v>#REF!</v>
      </c>
      <c r="J17" s="145">
        <v>23.808634520664597</v>
      </c>
      <c r="K17" s="84">
        <v>1.4097150516965087</v>
      </c>
      <c r="L17" s="146">
        <v>25.55398347680233</v>
      </c>
      <c r="M17" s="84">
        <v>0</v>
      </c>
      <c r="N17" s="84">
        <v>0</v>
      </c>
      <c r="O17" s="146">
        <v>0</v>
      </c>
      <c r="P17" s="84">
        <v>0</v>
      </c>
      <c r="Q17" s="84">
        <v>0</v>
      </c>
      <c r="R17" s="84">
        <v>0</v>
      </c>
      <c r="S17" s="145">
        <v>0</v>
      </c>
      <c r="T17" s="84">
        <v>0</v>
      </c>
      <c r="U17" s="146">
        <v>0</v>
      </c>
      <c r="W17" s="105"/>
      <c r="X17" s="105"/>
      <c r="Y17" s="105"/>
      <c r="Z17" s="105"/>
      <c r="AA17" s="105"/>
      <c r="AB17" s="105"/>
      <c r="AC17" s="105"/>
      <c r="AD17" s="105"/>
      <c r="AE17" s="105"/>
      <c r="AF17" s="105"/>
      <c r="AG17" s="105"/>
      <c r="AH17" s="105"/>
    </row>
    <row r="18" spans="1:34" s="3" customFormat="1" ht="12.75">
      <c r="A18" s="114"/>
      <c r="B18" s="83"/>
      <c r="C18" s="83" t="s">
        <v>102</v>
      </c>
      <c r="D18" s="83"/>
      <c r="E18" s="83"/>
      <c r="F18" s="83"/>
      <c r="G18" s="145" t="e">
        <v>#REF!</v>
      </c>
      <c r="H18" s="84" t="e">
        <v>#REF!</v>
      </c>
      <c r="I18" s="84" t="e">
        <v>#REF!</v>
      </c>
      <c r="J18" s="145">
        <v>-7.4761227847194505</v>
      </c>
      <c r="K18" s="84">
        <v>6.403718820410887</v>
      </c>
      <c r="L18" s="146">
        <v>-1.5511538461106795</v>
      </c>
      <c r="M18" s="84">
        <v>0</v>
      </c>
      <c r="N18" s="84">
        <v>0</v>
      </c>
      <c r="O18" s="146">
        <v>0</v>
      </c>
      <c r="P18" s="84">
        <v>0</v>
      </c>
      <c r="Q18" s="84">
        <v>0</v>
      </c>
      <c r="R18" s="84">
        <v>0</v>
      </c>
      <c r="S18" s="145">
        <v>0</v>
      </c>
      <c r="T18" s="84">
        <v>0</v>
      </c>
      <c r="U18" s="146">
        <v>0</v>
      </c>
      <c r="W18" s="105"/>
      <c r="X18" s="105"/>
      <c r="Y18" s="105"/>
      <c r="Z18" s="105"/>
      <c r="AA18" s="105"/>
      <c r="AB18" s="105"/>
      <c r="AC18" s="105"/>
      <c r="AD18" s="105"/>
      <c r="AE18" s="105"/>
      <c r="AF18" s="105"/>
      <c r="AG18" s="105"/>
      <c r="AH18" s="105"/>
    </row>
    <row r="19" spans="1:34" s="3" customFormat="1" ht="12.75">
      <c r="A19" s="116"/>
      <c r="B19" s="85"/>
      <c r="C19" s="86" t="s">
        <v>187</v>
      </c>
      <c r="D19" s="85"/>
      <c r="E19" s="85"/>
      <c r="F19" s="85"/>
      <c r="G19" s="145" t="e">
        <v>#REF!</v>
      </c>
      <c r="H19" s="84" t="e">
        <v>#REF!</v>
      </c>
      <c r="I19" s="84" t="e">
        <v>#REF!</v>
      </c>
      <c r="J19" s="145">
        <v>-2.3956939450695387</v>
      </c>
      <c r="K19" s="84">
        <v>3.627992371053651</v>
      </c>
      <c r="L19" s="146">
        <v>1.1453828324231807</v>
      </c>
      <c r="M19" s="84">
        <v>0</v>
      </c>
      <c r="N19" s="84">
        <v>0</v>
      </c>
      <c r="O19" s="146">
        <v>0</v>
      </c>
      <c r="P19" s="84">
        <v>0</v>
      </c>
      <c r="Q19" s="84">
        <v>0</v>
      </c>
      <c r="R19" s="84">
        <v>0</v>
      </c>
      <c r="S19" s="145">
        <v>0</v>
      </c>
      <c r="T19" s="84">
        <v>0</v>
      </c>
      <c r="U19" s="146">
        <v>0</v>
      </c>
      <c r="W19" s="105"/>
      <c r="X19" s="105"/>
      <c r="Y19" s="105"/>
      <c r="Z19" s="105"/>
      <c r="AA19" s="105"/>
      <c r="AB19" s="105"/>
      <c r="AC19" s="105"/>
      <c r="AD19" s="105"/>
      <c r="AE19" s="105"/>
      <c r="AF19" s="105"/>
      <c r="AG19" s="105"/>
      <c r="AH19" s="105"/>
    </row>
    <row r="20" spans="2:36" ht="12.75">
      <c r="B20" s="84"/>
      <c r="C20" s="84"/>
      <c r="D20" s="84"/>
      <c r="E20" s="84"/>
      <c r="F20" s="84"/>
      <c r="G20" s="147"/>
      <c r="H20" s="109"/>
      <c r="I20" s="109"/>
      <c r="J20" s="147"/>
      <c r="K20" s="109"/>
      <c r="L20" s="151"/>
      <c r="M20" s="109"/>
      <c r="N20" s="109"/>
      <c r="O20" s="151"/>
      <c r="P20" s="109"/>
      <c r="Q20" s="109"/>
      <c r="R20" s="109"/>
      <c r="S20" s="109"/>
      <c r="T20" s="109"/>
      <c r="U20" s="151"/>
      <c r="V20" s="109"/>
      <c r="W20" s="109"/>
      <c r="X20" s="109"/>
      <c r="Y20" s="109"/>
      <c r="Z20" s="109"/>
      <c r="AA20" s="109"/>
      <c r="AB20" s="109"/>
      <c r="AC20" s="109"/>
      <c r="AD20" s="109"/>
      <c r="AE20" s="109"/>
      <c r="AF20" s="109"/>
      <c r="AG20" s="109"/>
      <c r="AH20" s="147"/>
      <c r="AI20" s="109"/>
      <c r="AJ20" s="151"/>
    </row>
    <row r="21" spans="2:36" ht="12.75">
      <c r="B21" s="87"/>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31"/>
      <c r="AF21" s="31"/>
      <c r="AG21" s="31"/>
      <c r="AH21" s="31"/>
      <c r="AI21" s="31"/>
      <c r="AJ21" s="31"/>
    </row>
    <row r="22" spans="3:36" ht="12.75">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31"/>
      <c r="AG22" s="31"/>
      <c r="AH22" s="31"/>
      <c r="AI22" s="31"/>
      <c r="AJ22" s="31"/>
    </row>
    <row r="23" spans="2:36" ht="12.75">
      <c r="B23" s="88"/>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31"/>
      <c r="AF23" s="31"/>
      <c r="AG23" s="31"/>
      <c r="AH23" s="31"/>
      <c r="AI23" s="31"/>
      <c r="AJ23" s="31"/>
    </row>
    <row r="24" spans="2:36" ht="12.75">
      <c r="B24" s="88"/>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31"/>
      <c r="AF24" s="31"/>
      <c r="AG24" s="31"/>
      <c r="AH24" s="31"/>
      <c r="AI24" s="31"/>
      <c r="AJ24" s="31"/>
    </row>
    <row r="25" spans="2:36" ht="12.75">
      <c r="B25" s="88"/>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31"/>
      <c r="AF25" s="31"/>
      <c r="AG25" s="31"/>
      <c r="AH25" s="31"/>
      <c r="AI25" s="31"/>
      <c r="AJ25" s="31"/>
    </row>
    <row r="26" spans="2:36" ht="12.75">
      <c r="B26" s="88"/>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31"/>
      <c r="AF26" s="31"/>
      <c r="AG26" s="31"/>
      <c r="AH26" s="31"/>
      <c r="AI26" s="31"/>
      <c r="AJ26" s="31"/>
    </row>
    <row r="27" spans="2:36" ht="12.75">
      <c r="B27" s="390" t="s">
        <v>373</v>
      </c>
      <c r="C27" s="390"/>
      <c r="D27" s="390"/>
      <c r="E27" s="390"/>
      <c r="F27" s="390"/>
      <c r="G27" s="390"/>
      <c r="H27" s="390"/>
      <c r="I27" s="390"/>
      <c r="J27" s="390"/>
      <c r="K27" s="390"/>
      <c r="L27" s="390"/>
      <c r="M27" s="390"/>
      <c r="N27" s="390"/>
      <c r="O27" s="390"/>
      <c r="P27" s="390"/>
      <c r="Q27" s="390"/>
      <c r="R27" s="390"/>
      <c r="S27" s="390"/>
      <c r="T27" s="390"/>
      <c r="U27" s="390"/>
      <c r="V27" s="390"/>
      <c r="W27" s="390"/>
      <c r="X27" s="390"/>
      <c r="Y27" s="390"/>
      <c r="Z27" s="390"/>
      <c r="AA27" s="390"/>
      <c r="AB27" s="390"/>
      <c r="AC27" s="390"/>
      <c r="AD27" s="390"/>
      <c r="AE27" s="390"/>
      <c r="AF27" s="390"/>
      <c r="AG27" s="390"/>
      <c r="AH27" s="390"/>
      <c r="AI27" s="390"/>
      <c r="AJ27" s="390"/>
    </row>
    <row r="28" spans="2:41" ht="12.75">
      <c r="B28" s="380" t="s">
        <v>376</v>
      </c>
      <c r="C28" s="380"/>
      <c r="D28" s="380"/>
      <c r="E28" s="380"/>
      <c r="F28" s="380"/>
      <c r="G28" s="380"/>
      <c r="H28" s="380"/>
      <c r="I28" s="380"/>
      <c r="J28" s="380"/>
      <c r="K28" s="380"/>
      <c r="L28" s="380"/>
      <c r="M28" s="380"/>
      <c r="N28" s="380"/>
      <c r="O28" s="380"/>
      <c r="P28" s="380"/>
      <c r="Q28" s="380"/>
      <c r="R28" s="380"/>
      <c r="S28" s="380"/>
      <c r="T28" s="380"/>
      <c r="U28" s="380"/>
      <c r="V28" s="380"/>
      <c r="W28" s="380"/>
      <c r="X28" s="380"/>
      <c r="Y28" s="380"/>
      <c r="Z28" s="380"/>
      <c r="AA28" s="380"/>
      <c r="AB28" s="380"/>
      <c r="AC28" s="380"/>
      <c r="AD28" s="380"/>
      <c r="AE28" s="380"/>
      <c r="AF28" s="380"/>
      <c r="AG28" s="380"/>
      <c r="AH28" s="380"/>
      <c r="AI28" s="380"/>
      <c r="AJ28" s="380"/>
      <c r="AK28" s="33"/>
      <c r="AL28" s="33"/>
      <c r="AM28" s="33"/>
      <c r="AN28" s="33"/>
      <c r="AO28" s="33"/>
    </row>
    <row r="29" spans="2:36" ht="12.75">
      <c r="B29" s="88"/>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31"/>
      <c r="AF29" s="31"/>
      <c r="AG29" s="31"/>
      <c r="AH29" s="31"/>
      <c r="AI29" s="31"/>
      <c r="AJ29" s="31"/>
    </row>
    <row r="30" spans="2:21" s="28" customFormat="1" ht="12.75">
      <c r="B30" s="66"/>
      <c r="C30" s="66"/>
      <c r="D30" s="66"/>
      <c r="E30" s="66"/>
      <c r="F30" s="66"/>
      <c r="G30" s="111"/>
      <c r="H30" s="26"/>
      <c r="I30" s="26"/>
      <c r="J30" s="26"/>
      <c r="K30" s="26"/>
      <c r="L30" s="79" t="s">
        <v>476</v>
      </c>
      <c r="M30" s="79"/>
      <c r="N30" s="79"/>
      <c r="O30" s="79"/>
      <c r="P30" s="79"/>
      <c r="Q30" s="79"/>
      <c r="R30" s="79"/>
      <c r="S30" s="79"/>
      <c r="T30" s="79"/>
      <c r="U30" s="128"/>
    </row>
    <row r="31" spans="2:21" s="28" customFormat="1" ht="12.75">
      <c r="B31" s="80"/>
      <c r="C31" s="80"/>
      <c r="D31" s="80"/>
      <c r="E31" s="80"/>
      <c r="F31" s="80"/>
      <c r="G31" s="387" t="s">
        <v>344</v>
      </c>
      <c r="H31" s="388"/>
      <c r="I31" s="388"/>
      <c r="J31" s="388" t="s">
        <v>345</v>
      </c>
      <c r="K31" s="388"/>
      <c r="L31" s="389"/>
      <c r="M31" s="388" t="s">
        <v>346</v>
      </c>
      <c r="N31" s="388"/>
      <c r="O31" s="388"/>
      <c r="P31" s="385" t="s">
        <v>347</v>
      </c>
      <c r="Q31" s="385"/>
      <c r="R31" s="385"/>
      <c r="S31" s="384" t="s">
        <v>477</v>
      </c>
      <c r="T31" s="385"/>
      <c r="U31" s="386"/>
    </row>
    <row r="32" spans="2:21" s="28" customFormat="1" ht="12.75">
      <c r="B32" s="81" t="s">
        <v>192</v>
      </c>
      <c r="C32" s="80"/>
      <c r="D32" s="80"/>
      <c r="E32" s="80"/>
      <c r="F32" s="80"/>
      <c r="G32" s="112" t="s">
        <v>87</v>
      </c>
      <c r="H32" s="80" t="s">
        <v>88</v>
      </c>
      <c r="I32" s="113" t="s">
        <v>89</v>
      </c>
      <c r="J32" s="112" t="s">
        <v>87</v>
      </c>
      <c r="K32" s="80" t="s">
        <v>88</v>
      </c>
      <c r="L32" s="113" t="s">
        <v>89</v>
      </c>
      <c r="M32" s="80" t="s">
        <v>87</v>
      </c>
      <c r="N32" s="80" t="s">
        <v>88</v>
      </c>
      <c r="O32" s="80" t="s">
        <v>89</v>
      </c>
      <c r="P32" s="29" t="s">
        <v>87</v>
      </c>
      <c r="Q32" s="29" t="s">
        <v>88</v>
      </c>
      <c r="R32" s="29" t="s">
        <v>89</v>
      </c>
      <c r="S32" s="152" t="s">
        <v>87</v>
      </c>
      <c r="T32" s="29" t="s">
        <v>88</v>
      </c>
      <c r="U32" s="129" t="s">
        <v>89</v>
      </c>
    </row>
    <row r="33" spans="2:21" s="28" customFormat="1" ht="12.75">
      <c r="B33" s="82"/>
      <c r="C33" s="82"/>
      <c r="D33" s="82"/>
      <c r="E33" s="82"/>
      <c r="F33" s="82"/>
      <c r="G33" s="112"/>
      <c r="H33" s="80"/>
      <c r="I33" s="113"/>
      <c r="J33" s="112"/>
      <c r="K33" s="80"/>
      <c r="L33" s="113"/>
      <c r="M33" s="80"/>
      <c r="N33" s="80"/>
      <c r="O33" s="80"/>
      <c r="P33" s="29"/>
      <c r="Q33" s="29"/>
      <c r="R33" s="29"/>
      <c r="S33" s="152"/>
      <c r="T33" s="29"/>
      <c r="U33" s="129"/>
    </row>
    <row r="34" spans="1:21" ht="12.75">
      <c r="A34" s="3"/>
      <c r="B34" s="3"/>
      <c r="C34" s="3"/>
      <c r="D34" s="3"/>
      <c r="E34" s="3"/>
      <c r="F34" s="3"/>
      <c r="G34" s="110"/>
      <c r="H34" s="2"/>
      <c r="I34" s="2"/>
      <c r="J34" s="110"/>
      <c r="K34" s="2"/>
      <c r="L34" s="136"/>
      <c r="M34" s="2"/>
      <c r="N34" s="2"/>
      <c r="O34" s="2"/>
      <c r="P34" s="110"/>
      <c r="Q34" s="2"/>
      <c r="R34" s="136"/>
      <c r="S34" s="2"/>
      <c r="T34" s="2"/>
      <c r="U34" s="136"/>
    </row>
    <row r="35" spans="1:35" ht="12.75">
      <c r="A35" s="71" t="s">
        <v>368</v>
      </c>
      <c r="B35" s="71"/>
      <c r="C35" s="71"/>
      <c r="D35" s="71"/>
      <c r="E35" s="71"/>
      <c r="F35" s="71"/>
      <c r="G35" s="145" t="e">
        <v>#REF!</v>
      </c>
      <c r="H35" s="84" t="e">
        <v>#REF!</v>
      </c>
      <c r="I35" s="84" t="e">
        <v>#REF!</v>
      </c>
      <c r="J35" s="145">
        <v>0</v>
      </c>
      <c r="K35" s="84">
        <v>0</v>
      </c>
      <c r="L35" s="146">
        <v>0</v>
      </c>
      <c r="M35" s="84">
        <v>0</v>
      </c>
      <c r="N35" s="84">
        <v>0</v>
      </c>
      <c r="O35" s="84">
        <v>0</v>
      </c>
      <c r="P35" s="145">
        <v>0</v>
      </c>
      <c r="Q35" s="84">
        <v>0</v>
      </c>
      <c r="R35" s="146">
        <v>0</v>
      </c>
      <c r="S35" s="84">
        <v>0</v>
      </c>
      <c r="T35" s="84">
        <v>0</v>
      </c>
      <c r="U35" s="146">
        <v>0</v>
      </c>
      <c r="V35" s="141"/>
      <c r="W35" s="141"/>
      <c r="X35" s="141"/>
      <c r="Y35" s="3"/>
      <c r="Z35" s="3"/>
      <c r="AA35" s="3"/>
      <c r="AB35" s="3"/>
      <c r="AC35" s="3"/>
      <c r="AD35" s="3"/>
      <c r="AE35" s="3"/>
      <c r="AF35" s="3"/>
      <c r="AG35" s="3"/>
      <c r="AH35" s="3"/>
      <c r="AI35" s="3"/>
    </row>
    <row r="36" spans="1:35" ht="12.75">
      <c r="A36" s="71"/>
      <c r="B36" s="71" t="s">
        <v>369</v>
      </c>
      <c r="C36" s="71"/>
      <c r="D36" s="71"/>
      <c r="E36" s="71"/>
      <c r="F36" s="71"/>
      <c r="G36" s="145" t="e">
        <v>#REF!</v>
      </c>
      <c r="H36" s="84" t="e">
        <v>#REF!</v>
      </c>
      <c r="I36" s="84" t="e">
        <v>#REF!</v>
      </c>
      <c r="J36" s="145">
        <v>0</v>
      </c>
      <c r="K36" s="84">
        <v>0</v>
      </c>
      <c r="L36" s="146">
        <v>0</v>
      </c>
      <c r="M36" s="84">
        <v>0</v>
      </c>
      <c r="N36" s="84">
        <v>0</v>
      </c>
      <c r="O36" s="84">
        <v>0</v>
      </c>
      <c r="P36" s="145">
        <v>0</v>
      </c>
      <c r="Q36" s="84">
        <v>0</v>
      </c>
      <c r="R36" s="146">
        <v>0</v>
      </c>
      <c r="S36" s="84">
        <v>0</v>
      </c>
      <c r="T36" s="84">
        <v>0</v>
      </c>
      <c r="U36" s="146">
        <v>0</v>
      </c>
      <c r="V36" s="141"/>
      <c r="W36" s="141"/>
      <c r="X36" s="141"/>
      <c r="Y36" s="3"/>
      <c r="Z36" s="3"/>
      <c r="AA36" s="3"/>
      <c r="AB36" s="3"/>
      <c r="AC36" s="3"/>
      <c r="AD36" s="3"/>
      <c r="AE36" s="3"/>
      <c r="AF36" s="3"/>
      <c r="AG36" s="3"/>
      <c r="AH36" s="3"/>
      <c r="AI36" s="3"/>
    </row>
    <row r="37" spans="1:35" ht="12.75">
      <c r="A37" s="71"/>
      <c r="B37" s="71"/>
      <c r="C37" s="71" t="s">
        <v>186</v>
      </c>
      <c r="D37" s="71"/>
      <c r="E37" s="71"/>
      <c r="F37" s="71"/>
      <c r="G37" s="145" t="e">
        <v>#REF!</v>
      </c>
      <c r="H37" s="84" t="e">
        <v>#REF!</v>
      </c>
      <c r="I37" s="84" t="e">
        <v>#REF!</v>
      </c>
      <c r="J37" s="145">
        <v>19.313875032986445</v>
      </c>
      <c r="K37" s="84">
        <v>3.253034115843562</v>
      </c>
      <c r="L37" s="146">
        <v>23.19519609274448</v>
      </c>
      <c r="M37" s="84">
        <v>0</v>
      </c>
      <c r="N37" s="84">
        <v>0</v>
      </c>
      <c r="O37" s="84">
        <v>0</v>
      </c>
      <c r="P37" s="145">
        <v>0</v>
      </c>
      <c r="Q37" s="84">
        <v>0</v>
      </c>
      <c r="R37" s="146">
        <v>0</v>
      </c>
      <c r="S37" s="84">
        <v>0</v>
      </c>
      <c r="T37" s="84">
        <v>0</v>
      </c>
      <c r="U37" s="146">
        <v>0</v>
      </c>
      <c r="V37" s="141"/>
      <c r="W37" s="141"/>
      <c r="X37" s="141"/>
      <c r="Y37" s="3"/>
      <c r="Z37" s="3"/>
      <c r="AA37" s="3"/>
      <c r="AB37" s="3"/>
      <c r="AC37" s="3"/>
      <c r="AD37" s="3"/>
      <c r="AE37" s="3"/>
      <c r="AF37" s="3"/>
      <c r="AG37" s="3"/>
      <c r="AH37" s="3"/>
      <c r="AI37" s="3"/>
    </row>
    <row r="38" spans="1:35" ht="12.75">
      <c r="A38" s="72"/>
      <c r="B38" s="72"/>
      <c r="C38" s="72"/>
      <c r="D38" s="72" t="s">
        <v>90</v>
      </c>
      <c r="E38" s="72"/>
      <c r="F38" s="72"/>
      <c r="G38" s="145" t="e">
        <v>#REF!</v>
      </c>
      <c r="H38" s="84" t="e">
        <v>#REF!</v>
      </c>
      <c r="I38" s="84" t="e">
        <v>#REF!</v>
      </c>
      <c r="J38" s="145">
        <v>19.576650075097206</v>
      </c>
      <c r="K38" s="84">
        <v>3.174745203699473</v>
      </c>
      <c r="L38" s="146">
        <v>23.372904038100884</v>
      </c>
      <c r="M38" s="84">
        <v>0</v>
      </c>
      <c r="N38" s="84">
        <v>0</v>
      </c>
      <c r="O38" s="84">
        <v>0</v>
      </c>
      <c r="P38" s="145">
        <v>0</v>
      </c>
      <c r="Q38" s="84">
        <v>0</v>
      </c>
      <c r="R38" s="146">
        <v>0</v>
      </c>
      <c r="S38" s="84">
        <v>0</v>
      </c>
      <c r="T38" s="84">
        <v>0</v>
      </c>
      <c r="U38" s="146">
        <v>0</v>
      </c>
      <c r="V38" s="141"/>
      <c r="W38" s="141"/>
      <c r="X38" s="141"/>
      <c r="Y38" s="3"/>
      <c r="Z38" s="3"/>
      <c r="AA38" s="3"/>
      <c r="AB38" s="3"/>
      <c r="AC38" s="3"/>
      <c r="AD38" s="3"/>
      <c r="AE38" s="3"/>
      <c r="AF38" s="3"/>
      <c r="AG38" s="3"/>
      <c r="AH38" s="3"/>
      <c r="AI38" s="3"/>
    </row>
    <row r="39" spans="1:35" ht="12.75">
      <c r="A39" s="72"/>
      <c r="B39" s="72"/>
      <c r="C39" s="72"/>
      <c r="D39" s="72" t="s">
        <v>91</v>
      </c>
      <c r="E39" s="72"/>
      <c r="F39" s="72"/>
      <c r="G39" s="145" t="e">
        <v>#REF!</v>
      </c>
      <c r="H39" s="84" t="e">
        <v>#REF!</v>
      </c>
      <c r="I39" s="84" t="e">
        <v>#REF!</v>
      </c>
      <c r="J39" s="145">
        <v>19.911969867924697</v>
      </c>
      <c r="K39" s="84">
        <v>3.4481425640931604</v>
      </c>
      <c r="L39" s="146">
        <v>24.046705540383172</v>
      </c>
      <c r="M39" s="84">
        <v>0</v>
      </c>
      <c r="N39" s="84">
        <v>0</v>
      </c>
      <c r="O39" s="84">
        <v>0</v>
      </c>
      <c r="P39" s="145">
        <v>0</v>
      </c>
      <c r="Q39" s="84">
        <v>0</v>
      </c>
      <c r="R39" s="146">
        <v>0</v>
      </c>
      <c r="S39" s="84">
        <v>0</v>
      </c>
      <c r="T39" s="84">
        <v>0</v>
      </c>
      <c r="U39" s="146">
        <v>0</v>
      </c>
      <c r="V39" s="141"/>
      <c r="W39" s="141"/>
      <c r="X39" s="141"/>
      <c r="Y39" s="3"/>
      <c r="Z39" s="3"/>
      <c r="AA39" s="3"/>
      <c r="AB39" s="3"/>
      <c r="AC39" s="3"/>
      <c r="AD39" s="3"/>
      <c r="AE39" s="3"/>
      <c r="AF39" s="3"/>
      <c r="AG39" s="3"/>
      <c r="AH39" s="3"/>
      <c r="AI39" s="3"/>
    </row>
    <row r="40" spans="1:35" ht="12.75">
      <c r="A40" s="72"/>
      <c r="B40" s="72"/>
      <c r="C40" s="72"/>
      <c r="D40" s="72"/>
      <c r="E40" s="72" t="s">
        <v>92</v>
      </c>
      <c r="F40" s="72"/>
      <c r="G40" s="145" t="e">
        <v>#REF!</v>
      </c>
      <c r="H40" s="84" t="e">
        <v>#REF!</v>
      </c>
      <c r="I40" s="84" t="e">
        <v>#REF!</v>
      </c>
      <c r="J40" s="145">
        <v>26.675914488826862</v>
      </c>
      <c r="K40" s="84">
        <v>1.9492814925404787</v>
      </c>
      <c r="L40" s="146">
        <v>29.145184645463985</v>
      </c>
      <c r="M40" s="84">
        <v>0</v>
      </c>
      <c r="N40" s="84">
        <v>0</v>
      </c>
      <c r="O40" s="84">
        <v>0</v>
      </c>
      <c r="P40" s="145">
        <v>0</v>
      </c>
      <c r="Q40" s="84">
        <v>0</v>
      </c>
      <c r="R40" s="146">
        <v>0</v>
      </c>
      <c r="S40" s="84">
        <v>0</v>
      </c>
      <c r="T40" s="84">
        <v>0</v>
      </c>
      <c r="U40" s="146">
        <v>0</v>
      </c>
      <c r="V40" s="141"/>
      <c r="W40" s="141"/>
      <c r="X40" s="141"/>
      <c r="Y40" s="3"/>
      <c r="Z40" s="3"/>
      <c r="AA40" s="3"/>
      <c r="AB40" s="3"/>
      <c r="AC40" s="3"/>
      <c r="AD40" s="3"/>
      <c r="AE40" s="3"/>
      <c r="AF40" s="3"/>
      <c r="AG40" s="3"/>
      <c r="AH40" s="3"/>
      <c r="AI40" s="3"/>
    </row>
    <row r="41" spans="1:35" ht="12.75">
      <c r="A41" s="72"/>
      <c r="B41" s="72"/>
      <c r="C41" s="72"/>
      <c r="D41" s="72"/>
      <c r="E41" s="72" t="s">
        <v>93</v>
      </c>
      <c r="F41" s="3"/>
      <c r="G41" s="145" t="e">
        <v>#REF!</v>
      </c>
      <c r="H41" s="84" t="e">
        <v>#REF!</v>
      </c>
      <c r="I41" s="84" t="e">
        <v>#REF!</v>
      </c>
      <c r="J41" s="145">
        <v>19.85949893045604</v>
      </c>
      <c r="K41" s="84">
        <v>4.6360108498301855</v>
      </c>
      <c r="L41" s="146">
        <v>25.416198305424118</v>
      </c>
      <c r="M41" s="84">
        <v>0</v>
      </c>
      <c r="N41" s="84">
        <v>0</v>
      </c>
      <c r="O41" s="84">
        <v>0</v>
      </c>
      <c r="P41" s="145">
        <v>0</v>
      </c>
      <c r="Q41" s="84">
        <v>0</v>
      </c>
      <c r="R41" s="146">
        <v>0</v>
      </c>
      <c r="S41" s="84">
        <v>0</v>
      </c>
      <c r="T41" s="84">
        <v>0</v>
      </c>
      <c r="U41" s="146">
        <v>0</v>
      </c>
      <c r="V41" s="141"/>
      <c r="W41" s="141"/>
      <c r="X41" s="141"/>
      <c r="Y41" s="3"/>
      <c r="Z41" s="3"/>
      <c r="AA41" s="3"/>
      <c r="AB41" s="3"/>
      <c r="AC41" s="3"/>
      <c r="AD41" s="3"/>
      <c r="AE41" s="3"/>
      <c r="AF41" s="3"/>
      <c r="AG41" s="3"/>
      <c r="AH41" s="3"/>
      <c r="AI41" s="3"/>
    </row>
    <row r="42" spans="1:35" ht="12.75">
      <c r="A42" s="72"/>
      <c r="B42" s="72"/>
      <c r="C42" s="72"/>
      <c r="D42" s="72"/>
      <c r="E42" s="72" t="s">
        <v>94</v>
      </c>
      <c r="F42" s="72"/>
      <c r="G42" s="145" t="e">
        <v>#REF!</v>
      </c>
      <c r="H42" s="84" t="e">
        <v>#REF!</v>
      </c>
      <c r="I42" s="84" t="e">
        <v>#REF!</v>
      </c>
      <c r="J42" s="145">
        <v>22.663491066008092</v>
      </c>
      <c r="K42" s="84">
        <v>7.80249120641119</v>
      </c>
      <c r="L42" s="146">
        <v>32.234299169910344</v>
      </c>
      <c r="M42" s="84">
        <v>0</v>
      </c>
      <c r="N42" s="84">
        <v>0</v>
      </c>
      <c r="O42" s="84">
        <v>0</v>
      </c>
      <c r="P42" s="145">
        <v>0</v>
      </c>
      <c r="Q42" s="84">
        <v>0</v>
      </c>
      <c r="R42" s="146">
        <v>0</v>
      </c>
      <c r="S42" s="84">
        <v>0</v>
      </c>
      <c r="T42" s="84">
        <v>0</v>
      </c>
      <c r="U42" s="146">
        <v>0</v>
      </c>
      <c r="V42" s="141"/>
      <c r="W42" s="141"/>
      <c r="X42" s="141"/>
      <c r="Y42" s="3"/>
      <c r="Z42" s="3"/>
      <c r="AA42" s="3"/>
      <c r="AB42" s="3"/>
      <c r="AC42" s="3"/>
      <c r="AD42" s="3"/>
      <c r="AE42" s="3"/>
      <c r="AF42" s="3"/>
      <c r="AG42" s="3"/>
      <c r="AH42" s="3"/>
      <c r="AI42" s="3"/>
    </row>
    <row r="43" spans="1:35" ht="12.75">
      <c r="A43" s="72"/>
      <c r="B43" s="72"/>
      <c r="C43" s="72"/>
      <c r="D43" s="72" t="s">
        <v>95</v>
      </c>
      <c r="E43" s="72"/>
      <c r="F43" s="72"/>
      <c r="G43" s="145" t="e">
        <v>#REF!</v>
      </c>
      <c r="H43" s="84" t="e">
        <v>#REF!</v>
      </c>
      <c r="I43" s="84" t="e">
        <v>#REF!</v>
      </c>
      <c r="J43" s="145">
        <v>-13.718626612075795</v>
      </c>
      <c r="K43" s="84">
        <v>3.934053852223272</v>
      </c>
      <c r="L43" s="146">
        <v>-10.32427091855702</v>
      </c>
      <c r="M43" s="84">
        <v>0</v>
      </c>
      <c r="N43" s="84">
        <v>0</v>
      </c>
      <c r="O43" s="84">
        <v>0</v>
      </c>
      <c r="P43" s="145">
        <v>0</v>
      </c>
      <c r="Q43" s="84">
        <v>0</v>
      </c>
      <c r="R43" s="146">
        <v>0</v>
      </c>
      <c r="S43" s="84">
        <v>0</v>
      </c>
      <c r="T43" s="84">
        <v>0</v>
      </c>
      <c r="U43" s="146">
        <v>0</v>
      </c>
      <c r="V43" s="141"/>
      <c r="W43" s="141"/>
      <c r="X43" s="141"/>
      <c r="Y43" s="3"/>
      <c r="Z43" s="3"/>
      <c r="AA43" s="3"/>
      <c r="AB43" s="3"/>
      <c r="AC43" s="3"/>
      <c r="AD43" s="3"/>
      <c r="AE43" s="3"/>
      <c r="AF43" s="3"/>
      <c r="AG43" s="3"/>
      <c r="AH43" s="3"/>
      <c r="AI43" s="3"/>
    </row>
    <row r="44" spans="1:35" ht="12.75">
      <c r="A44" s="71"/>
      <c r="B44" s="71"/>
      <c r="C44" s="71" t="s">
        <v>100</v>
      </c>
      <c r="D44" s="71"/>
      <c r="E44" s="71"/>
      <c r="F44" s="71"/>
      <c r="G44" s="145" t="e">
        <v>#REF!</v>
      </c>
      <c r="H44" s="84" t="e">
        <v>#REF!</v>
      </c>
      <c r="I44" s="84" t="e">
        <v>#REF!</v>
      </c>
      <c r="J44" s="145">
        <v>15.39933783935561</v>
      </c>
      <c r="K44" s="84">
        <v>5.306850178763341</v>
      </c>
      <c r="L44" s="146">
        <v>21.52340780577515</v>
      </c>
      <c r="M44" s="84">
        <v>0</v>
      </c>
      <c r="N44" s="84">
        <v>0</v>
      </c>
      <c r="O44" s="84">
        <v>0</v>
      </c>
      <c r="P44" s="145">
        <v>0</v>
      </c>
      <c r="Q44" s="84">
        <v>0</v>
      </c>
      <c r="R44" s="146">
        <v>0</v>
      </c>
      <c r="S44" s="84">
        <v>0</v>
      </c>
      <c r="T44" s="84">
        <v>0</v>
      </c>
      <c r="U44" s="146">
        <v>0</v>
      </c>
      <c r="V44" s="141"/>
      <c r="W44" s="141"/>
      <c r="X44" s="141"/>
      <c r="Y44" s="3"/>
      <c r="Z44" s="3"/>
      <c r="AA44" s="3"/>
      <c r="AB44" s="3"/>
      <c r="AC44" s="3"/>
      <c r="AD44" s="3"/>
      <c r="AE44" s="3"/>
      <c r="AF44" s="3"/>
      <c r="AG44" s="3"/>
      <c r="AH44" s="3"/>
      <c r="AI44" s="3"/>
    </row>
    <row r="45" spans="1:35" ht="12.75">
      <c r="A45" s="71"/>
      <c r="B45" s="71" t="s">
        <v>101</v>
      </c>
      <c r="C45" s="71"/>
      <c r="D45" s="71"/>
      <c r="E45" s="71"/>
      <c r="F45" s="71"/>
      <c r="G45" s="145" t="e">
        <v>#REF!</v>
      </c>
      <c r="H45" s="84" t="e">
        <v>#REF!</v>
      </c>
      <c r="I45" s="84" t="e">
        <v>#REF!</v>
      </c>
      <c r="J45" s="145">
        <v>10.780708237654778</v>
      </c>
      <c r="K45" s="84">
        <v>1.1743873630339863</v>
      </c>
      <c r="L45" s="146">
        <v>12.081702875877369</v>
      </c>
      <c r="M45" s="84">
        <v>0</v>
      </c>
      <c r="N45" s="84">
        <v>0</v>
      </c>
      <c r="O45" s="84">
        <v>0</v>
      </c>
      <c r="P45" s="145">
        <v>0</v>
      </c>
      <c r="Q45" s="84">
        <v>0</v>
      </c>
      <c r="R45" s="146">
        <v>0</v>
      </c>
      <c r="S45" s="84">
        <v>0</v>
      </c>
      <c r="T45" s="84">
        <v>0</v>
      </c>
      <c r="U45" s="146">
        <v>0</v>
      </c>
      <c r="V45" s="141"/>
      <c r="W45" s="141"/>
      <c r="X45" s="141"/>
      <c r="Y45" s="3"/>
      <c r="Z45" s="3"/>
      <c r="AA45" s="3"/>
      <c r="AB45" s="3"/>
      <c r="AC45" s="3"/>
      <c r="AD45" s="3"/>
      <c r="AE45" s="3"/>
      <c r="AF45" s="3"/>
      <c r="AG45" s="3"/>
      <c r="AH45" s="3"/>
      <c r="AI45" s="3"/>
    </row>
    <row r="46" spans="1:50" ht="12.75">
      <c r="A46" s="3"/>
      <c r="B46" s="108" t="s">
        <v>370</v>
      </c>
      <c r="C46" s="7"/>
      <c r="D46" s="7"/>
      <c r="E46" s="7"/>
      <c r="F46" s="7"/>
      <c r="G46" s="147"/>
      <c r="H46" s="109"/>
      <c r="I46" s="109"/>
      <c r="J46" s="147"/>
      <c r="K46" s="109"/>
      <c r="L46" s="151"/>
      <c r="M46" s="109"/>
      <c r="N46" s="109"/>
      <c r="O46" s="109"/>
      <c r="P46" s="147"/>
      <c r="Q46" s="109"/>
      <c r="R46" s="151"/>
      <c r="S46" s="109"/>
      <c r="T46" s="109"/>
      <c r="U46" s="151"/>
      <c r="V46" s="147"/>
      <c r="W46" s="109"/>
      <c r="X46" s="109"/>
      <c r="Y46" s="109"/>
      <c r="Z46" s="109"/>
      <c r="AA46" s="109"/>
      <c r="AB46" s="109"/>
      <c r="AC46" s="109"/>
      <c r="AD46" s="109"/>
      <c r="AE46" s="109"/>
      <c r="AF46" s="109"/>
      <c r="AG46" s="109"/>
      <c r="AH46" s="147"/>
      <c r="AI46" s="109"/>
      <c r="AJ46" s="151"/>
      <c r="AK46" s="3"/>
      <c r="AL46" s="3"/>
      <c r="AM46" s="3"/>
      <c r="AN46" s="3"/>
      <c r="AO46" s="3"/>
      <c r="AP46" s="3"/>
      <c r="AQ46" s="3"/>
      <c r="AR46" s="3"/>
      <c r="AS46" s="3"/>
      <c r="AT46" s="3"/>
      <c r="AU46" s="3"/>
      <c r="AV46" s="3"/>
      <c r="AW46" s="3"/>
      <c r="AX46" s="3"/>
    </row>
    <row r="48" spans="1:30" ht="12.75">
      <c r="A48" s="25" t="s">
        <v>97</v>
      </c>
      <c r="V48" s="137"/>
      <c r="W48" s="137"/>
      <c r="X48" s="137"/>
      <c r="Y48" s="137"/>
      <c r="Z48" s="137"/>
      <c r="AA48" s="137"/>
      <c r="AB48" s="137"/>
      <c r="AC48" s="137"/>
      <c r="AD48" s="137"/>
    </row>
    <row r="49" spans="1:30" ht="12.75">
      <c r="A49" s="25" t="s">
        <v>98</v>
      </c>
      <c r="V49" s="137"/>
      <c r="W49" s="137"/>
      <c r="X49" s="137"/>
      <c r="Y49" s="137"/>
      <c r="Z49" s="137"/>
      <c r="AA49" s="137"/>
      <c r="AB49" s="137"/>
      <c r="AC49" s="137"/>
      <c r="AD49" s="137"/>
    </row>
    <row r="50" spans="22:30" ht="12.75">
      <c r="V50" s="137"/>
      <c r="W50" s="137"/>
      <c r="X50" s="137"/>
      <c r="Y50" s="137"/>
      <c r="Z50" s="137"/>
      <c r="AA50" s="137"/>
      <c r="AB50" s="137"/>
      <c r="AC50" s="137"/>
      <c r="AD50" s="137"/>
    </row>
    <row r="51" spans="22:30" ht="12.75">
      <c r="V51" s="137"/>
      <c r="W51" s="137"/>
      <c r="X51" s="137"/>
      <c r="Y51" s="137"/>
      <c r="Z51" s="137"/>
      <c r="AA51" s="137"/>
      <c r="AB51" s="137"/>
      <c r="AC51" s="137"/>
      <c r="AD51" s="137"/>
    </row>
    <row r="52" spans="22:30" ht="12.75">
      <c r="V52" s="137"/>
      <c r="W52" s="137"/>
      <c r="X52" s="137"/>
      <c r="Y52" s="137"/>
      <c r="Z52" s="137"/>
      <c r="AA52" s="137"/>
      <c r="AB52" s="137"/>
      <c r="AC52" s="137"/>
      <c r="AD52" s="137"/>
    </row>
    <row r="53" spans="22:30" ht="12.75">
      <c r="V53" s="137"/>
      <c r="W53" s="137"/>
      <c r="X53" s="137"/>
      <c r="Y53" s="137"/>
      <c r="Z53" s="137"/>
      <c r="AA53" s="137"/>
      <c r="AB53" s="137"/>
      <c r="AC53" s="137"/>
      <c r="AD53" s="137"/>
    </row>
    <row r="54" spans="22:30" ht="12.75">
      <c r="V54" s="137"/>
      <c r="W54" s="137"/>
      <c r="X54" s="137"/>
      <c r="Y54" s="137"/>
      <c r="Z54" s="137"/>
      <c r="AA54" s="137"/>
      <c r="AB54" s="137"/>
      <c r="AC54" s="137"/>
      <c r="AD54" s="137"/>
    </row>
    <row r="55" spans="22:30" ht="12.75">
      <c r="V55" s="137"/>
      <c r="W55" s="137"/>
      <c r="X55" s="137"/>
      <c r="Y55" s="137"/>
      <c r="Z55" s="137"/>
      <c r="AA55" s="137"/>
      <c r="AB55" s="137"/>
      <c r="AC55" s="137"/>
      <c r="AD55" s="137"/>
    </row>
    <row r="56" spans="22:30" ht="12.75">
      <c r="V56" s="137"/>
      <c r="W56" s="137"/>
      <c r="X56" s="137"/>
      <c r="Y56" s="137"/>
      <c r="Z56" s="137"/>
      <c r="AA56" s="137"/>
      <c r="AB56" s="137"/>
      <c r="AC56" s="137"/>
      <c r="AD56" s="137"/>
    </row>
    <row r="57" spans="22:30" ht="12.75">
      <c r="V57" s="137"/>
      <c r="W57" s="137"/>
      <c r="X57" s="137"/>
      <c r="Y57" s="137"/>
      <c r="Z57" s="137"/>
      <c r="AA57" s="137"/>
      <c r="AB57" s="137"/>
      <c r="AC57" s="137"/>
      <c r="AD57" s="137"/>
    </row>
    <row r="58" spans="22:30" ht="12.75">
      <c r="V58" s="137"/>
      <c r="W58" s="137"/>
      <c r="X58" s="137"/>
      <c r="Y58" s="137"/>
      <c r="Z58" s="137"/>
      <c r="AA58" s="137"/>
      <c r="AB58" s="137"/>
      <c r="AC58" s="137"/>
      <c r="AD58" s="137"/>
    </row>
    <row r="59" spans="22:29" ht="12.75">
      <c r="V59" s="137"/>
      <c r="W59" s="137"/>
      <c r="Y59" s="137"/>
      <c r="Z59" s="137"/>
      <c r="AB59" s="137"/>
      <c r="AC59" s="137"/>
    </row>
    <row r="60" ht="12.75">
      <c r="V60" s="137"/>
    </row>
    <row r="61" spans="22:30" ht="12.75">
      <c r="V61" s="137"/>
      <c r="W61" s="137"/>
      <c r="X61" s="137"/>
      <c r="Y61" s="137"/>
      <c r="Z61" s="137"/>
      <c r="AA61" s="137"/>
      <c r="AB61" s="137"/>
      <c r="AC61" s="137"/>
      <c r="AD61" s="137"/>
    </row>
    <row r="62" spans="22:30" ht="12.75">
      <c r="V62" s="137"/>
      <c r="W62" s="137"/>
      <c r="X62" s="137"/>
      <c r="Y62" s="137"/>
      <c r="Z62" s="137"/>
      <c r="AA62" s="137"/>
      <c r="AB62" s="137"/>
      <c r="AC62" s="137"/>
      <c r="AD62" s="137"/>
    </row>
    <row r="63" spans="22:30" ht="12.75">
      <c r="V63" s="137"/>
      <c r="W63" s="137"/>
      <c r="X63" s="137"/>
      <c r="Y63" s="137"/>
      <c r="Z63" s="137"/>
      <c r="AA63" s="137"/>
      <c r="AB63" s="137"/>
      <c r="AC63" s="137"/>
      <c r="AD63" s="137"/>
    </row>
    <row r="64" spans="22:30" ht="12.75">
      <c r="V64" s="137"/>
      <c r="W64" s="137"/>
      <c r="X64" s="137"/>
      <c r="Y64" s="137"/>
      <c r="Z64" s="137"/>
      <c r="AA64" s="137"/>
      <c r="AB64" s="137"/>
      <c r="AC64" s="137"/>
      <c r="AD64" s="137"/>
    </row>
    <row r="65" spans="22:30" ht="12.75">
      <c r="V65" s="137"/>
      <c r="W65" s="137"/>
      <c r="X65" s="137"/>
      <c r="Y65" s="137"/>
      <c r="Z65" s="137"/>
      <c r="AA65" s="137"/>
      <c r="AB65" s="137"/>
      <c r="AC65" s="137"/>
      <c r="AD65" s="137"/>
    </row>
    <row r="66" spans="22:30" ht="12.75">
      <c r="V66" s="137"/>
      <c r="W66" s="137"/>
      <c r="X66" s="137"/>
      <c r="Y66" s="137"/>
      <c r="Z66" s="137"/>
      <c r="AA66" s="137"/>
      <c r="AB66" s="137"/>
      <c r="AC66" s="137"/>
      <c r="AD66" s="137"/>
    </row>
    <row r="67" spans="22:30" ht="12.75">
      <c r="V67" s="137"/>
      <c r="W67" s="137"/>
      <c r="X67" s="137"/>
      <c r="Y67" s="137"/>
      <c r="Z67" s="137"/>
      <c r="AA67" s="137"/>
      <c r="AB67" s="137"/>
      <c r="AC67" s="137"/>
      <c r="AD67" s="137"/>
    </row>
    <row r="68" spans="22:30" ht="12.75">
      <c r="V68" s="137"/>
      <c r="W68" s="137"/>
      <c r="X68" s="137"/>
      <c r="Y68" s="137"/>
      <c r="Z68" s="137"/>
      <c r="AA68" s="137"/>
      <c r="AB68" s="137"/>
      <c r="AC68" s="137"/>
      <c r="AD68" s="137"/>
    </row>
    <row r="69" spans="22:30" ht="12.75">
      <c r="V69" s="137"/>
      <c r="W69" s="137"/>
      <c r="X69" s="137"/>
      <c r="Y69" s="137"/>
      <c r="Z69" s="137"/>
      <c r="AA69" s="137"/>
      <c r="AB69" s="137"/>
      <c r="AC69" s="137"/>
      <c r="AD69" s="137"/>
    </row>
    <row r="70" spans="22:30" ht="12.75">
      <c r="V70" s="137"/>
      <c r="W70" s="137"/>
      <c r="X70" s="137"/>
      <c r="Y70" s="137"/>
      <c r="Z70" s="137"/>
      <c r="AA70" s="137"/>
      <c r="AB70" s="137"/>
      <c r="AC70" s="137"/>
      <c r="AD70" s="137"/>
    </row>
    <row r="71" spans="22:30" ht="12.75">
      <c r="V71" s="137"/>
      <c r="W71" s="137"/>
      <c r="X71" s="137"/>
      <c r="Y71" s="137"/>
      <c r="Z71" s="137"/>
      <c r="AA71" s="137"/>
      <c r="AB71" s="137"/>
      <c r="AC71" s="137"/>
      <c r="AD71" s="137"/>
    </row>
    <row r="72" spans="22:30" ht="12.75">
      <c r="V72" s="137"/>
      <c r="W72" s="137"/>
      <c r="X72" s="137"/>
      <c r="Y72" s="137"/>
      <c r="Z72" s="137"/>
      <c r="AA72" s="137"/>
      <c r="AB72" s="137"/>
      <c r="AC72" s="137"/>
      <c r="AD72" s="137"/>
    </row>
    <row r="73" spans="22:27" ht="12.75">
      <c r="V73" s="137"/>
      <c r="Z73" s="137"/>
      <c r="AA73" s="137"/>
    </row>
    <row r="74" spans="22:27" ht="12.75">
      <c r="V74" s="137"/>
      <c r="W74" s="137"/>
      <c r="X74" s="137"/>
      <c r="Y74" s="137"/>
      <c r="Z74" s="137"/>
      <c r="AA74" s="137"/>
    </row>
  </sheetData>
  <mergeCells count="15">
    <mergeCell ref="B28:AJ28"/>
    <mergeCell ref="B3:AJ3"/>
    <mergeCell ref="B2:AJ2"/>
    <mergeCell ref="B27:AJ27"/>
    <mergeCell ref="G5:U5"/>
    <mergeCell ref="G6:I6"/>
    <mergeCell ref="J6:L6"/>
    <mergeCell ref="M6:O6"/>
    <mergeCell ref="P6:R6"/>
    <mergeCell ref="S6:U6"/>
    <mergeCell ref="S31:U31"/>
    <mergeCell ref="G31:I31"/>
    <mergeCell ref="J31:L31"/>
    <mergeCell ref="M31:O31"/>
    <mergeCell ref="P31:R31"/>
  </mergeCells>
  <printOptions horizontalCentered="1"/>
  <pageMargins left="0.15748031496062992" right="0.1968503937007874" top="0.5118110236220472" bottom="1" header="0.17" footer="0"/>
  <pageSetup fitToHeight="0" fitToWidth="0" horizontalDpi="300" verticalDpi="300" orientation="landscape" scale="70" r:id="rId1"/>
  <headerFooter alignWithMargins="0">
    <oddHeader>&amp;C&amp;F</oddHeader>
  </headerFooter>
</worksheet>
</file>

<file path=xl/worksheets/sheet9.xml><?xml version="1.0" encoding="utf-8"?>
<worksheet xmlns="http://schemas.openxmlformats.org/spreadsheetml/2006/main" xmlns:r="http://schemas.openxmlformats.org/officeDocument/2006/relationships">
  <dimension ref="B1:AE43"/>
  <sheetViews>
    <sheetView zoomScale="75" zoomScaleNormal="75" zoomScaleSheetLayoutView="75" workbookViewId="0" topLeftCell="A1">
      <selection activeCell="A1" sqref="A1"/>
    </sheetView>
  </sheetViews>
  <sheetFormatPr defaultColWidth="11.421875" defaultRowHeight="12.75"/>
  <cols>
    <col min="1" max="1" width="3.7109375" style="156" customWidth="1"/>
    <col min="2" max="5" width="1.7109375" style="257" customWidth="1"/>
    <col min="6" max="6" width="60.8515625" style="257" customWidth="1"/>
    <col min="7" max="9" width="9.7109375" style="257" customWidth="1"/>
    <col min="10" max="10" width="2.7109375" style="257" customWidth="1"/>
    <col min="11" max="13" width="9.7109375" style="156" customWidth="1"/>
    <col min="14" max="14" width="2.7109375" style="156" customWidth="1"/>
    <col min="15" max="17" width="9.7109375" style="156" customWidth="1"/>
    <col min="18" max="18" width="2.7109375" style="156" customWidth="1"/>
    <col min="19" max="21" width="9.7109375" style="257" customWidth="1"/>
    <col min="22" max="22" width="2.7109375" style="257" customWidth="1"/>
    <col min="23" max="25" width="9.7109375" style="257" customWidth="1"/>
    <col min="26" max="16384" width="11.421875" style="156" customWidth="1"/>
  </cols>
  <sheetData>
    <row r="1" spans="2:18" ht="12.75">
      <c r="B1" s="156" t="s">
        <v>654</v>
      </c>
      <c r="J1" s="156"/>
      <c r="R1" s="257"/>
    </row>
    <row r="2" spans="2:25" ht="12.75">
      <c r="B2" s="335" t="s">
        <v>674</v>
      </c>
      <c r="C2" s="335"/>
      <c r="D2" s="335"/>
      <c r="E2" s="335"/>
      <c r="F2" s="335"/>
      <c r="G2" s="335"/>
      <c r="H2" s="335"/>
      <c r="I2" s="335"/>
      <c r="J2" s="335"/>
      <c r="K2" s="335"/>
      <c r="L2" s="335"/>
      <c r="M2" s="335"/>
      <c r="N2" s="335"/>
      <c r="O2" s="335"/>
      <c r="P2" s="335"/>
      <c r="Q2" s="335"/>
      <c r="R2" s="335"/>
      <c r="S2" s="335"/>
      <c r="T2" s="335"/>
      <c r="U2" s="335"/>
      <c r="V2" s="335"/>
      <c r="W2" s="335"/>
      <c r="X2" s="156"/>
      <c r="Y2" s="284"/>
    </row>
    <row r="3" spans="2:25" ht="12.75">
      <c r="B3" s="350" t="s">
        <v>0</v>
      </c>
      <c r="C3" s="350"/>
      <c r="D3" s="350"/>
      <c r="E3" s="350"/>
      <c r="F3" s="350"/>
      <c r="G3" s="350"/>
      <c r="H3" s="350"/>
      <c r="I3" s="350"/>
      <c r="J3" s="350"/>
      <c r="K3" s="350"/>
      <c r="L3" s="350"/>
      <c r="M3" s="350"/>
      <c r="N3" s="350"/>
      <c r="O3" s="350"/>
      <c r="P3" s="350"/>
      <c r="Q3" s="350"/>
      <c r="R3" s="350"/>
      <c r="S3" s="350"/>
      <c r="T3" s="350"/>
      <c r="U3" s="350"/>
      <c r="V3" s="350"/>
      <c r="W3" s="350"/>
      <c r="X3" s="156"/>
      <c r="Y3" s="284"/>
    </row>
    <row r="4" spans="2:22" ht="12.75">
      <c r="B4" s="291"/>
      <c r="C4" s="291"/>
      <c r="D4" s="291"/>
      <c r="E4" s="291"/>
      <c r="F4" s="291"/>
      <c r="S4" s="291"/>
      <c r="T4" s="291"/>
      <c r="U4" s="291"/>
      <c r="V4" s="291"/>
    </row>
    <row r="5" spans="2:6" ht="12.75">
      <c r="B5" s="291"/>
      <c r="C5" s="291"/>
      <c r="D5" s="291"/>
      <c r="E5" s="291"/>
      <c r="F5" s="291"/>
    </row>
    <row r="6" spans="2:25" ht="12.75" customHeight="1">
      <c r="B6" s="292"/>
      <c r="C6" s="292"/>
      <c r="D6" s="292"/>
      <c r="E6" s="292"/>
      <c r="F6" s="292"/>
      <c r="G6" s="381"/>
      <c r="H6" s="381"/>
      <c r="I6" s="381"/>
      <c r="J6" s="381"/>
      <c r="K6" s="381"/>
      <c r="L6" s="381"/>
      <c r="M6" s="381"/>
      <c r="N6" s="381"/>
      <c r="O6" s="381"/>
      <c r="P6" s="381"/>
      <c r="Q6" s="381"/>
      <c r="R6" s="381"/>
      <c r="S6" s="381"/>
      <c r="T6" s="381"/>
      <c r="U6" s="381"/>
      <c r="V6" s="381"/>
      <c r="W6" s="381"/>
      <c r="X6" s="381"/>
      <c r="Y6" s="381"/>
    </row>
    <row r="7" spans="2:25" ht="12.75">
      <c r="B7" s="306"/>
      <c r="C7" s="306"/>
      <c r="D7" s="306"/>
      <c r="E7" s="306"/>
      <c r="F7" s="306"/>
      <c r="G7" s="382" t="s">
        <v>507</v>
      </c>
      <c r="H7" s="382"/>
      <c r="I7" s="382"/>
      <c r="J7" s="382"/>
      <c r="K7" s="382"/>
      <c r="L7" s="382"/>
      <c r="M7" s="382"/>
      <c r="N7" s="382"/>
      <c r="O7" s="382"/>
      <c r="P7" s="382"/>
      <c r="Q7" s="382"/>
      <c r="R7" s="382"/>
      <c r="S7" s="382"/>
      <c r="T7" s="382"/>
      <c r="U7" s="382"/>
      <c r="V7" s="258"/>
      <c r="W7" s="395" t="s">
        <v>496</v>
      </c>
      <c r="X7" s="395"/>
      <c r="Y7" s="395"/>
    </row>
    <row r="8" spans="2:25" ht="12.75">
      <c r="B8" s="258" t="s">
        <v>192</v>
      </c>
      <c r="C8" s="258"/>
      <c r="D8" s="258"/>
      <c r="E8" s="258"/>
      <c r="F8" s="258"/>
      <c r="G8" s="396" t="s">
        <v>497</v>
      </c>
      <c r="H8" s="396"/>
      <c r="I8" s="396"/>
      <c r="J8" s="255"/>
      <c r="K8" s="396" t="s">
        <v>398</v>
      </c>
      <c r="L8" s="396"/>
      <c r="M8" s="396"/>
      <c r="N8" s="255"/>
      <c r="O8" s="396" t="s">
        <v>508</v>
      </c>
      <c r="P8" s="396"/>
      <c r="Q8" s="396"/>
      <c r="R8" s="255"/>
      <c r="S8" s="396" t="s">
        <v>509</v>
      </c>
      <c r="T8" s="396"/>
      <c r="U8" s="396"/>
      <c r="V8" s="255"/>
      <c r="W8" s="307" t="s">
        <v>386</v>
      </c>
      <c r="X8" s="307" t="s">
        <v>387</v>
      </c>
      <c r="Y8" s="307" t="s">
        <v>159</v>
      </c>
    </row>
    <row r="9" spans="2:25" ht="19.5" customHeight="1">
      <c r="B9" s="259"/>
      <c r="C9" s="259"/>
      <c r="D9" s="259"/>
      <c r="E9" s="259"/>
      <c r="F9" s="259"/>
      <c r="G9" s="308" t="s">
        <v>386</v>
      </c>
      <c r="H9" s="308" t="s">
        <v>387</v>
      </c>
      <c r="I9" s="308" t="s">
        <v>159</v>
      </c>
      <c r="J9" s="309"/>
      <c r="K9" s="308" t="s">
        <v>386</v>
      </c>
      <c r="L9" s="308" t="s">
        <v>387</v>
      </c>
      <c r="M9" s="308" t="s">
        <v>159</v>
      </c>
      <c r="N9" s="309"/>
      <c r="O9" s="308" t="s">
        <v>386</v>
      </c>
      <c r="P9" s="308" t="s">
        <v>387</v>
      </c>
      <c r="Q9" s="308" t="s">
        <v>159</v>
      </c>
      <c r="R9" s="309"/>
      <c r="S9" s="308" t="s">
        <v>386</v>
      </c>
      <c r="T9" s="308" t="s">
        <v>387</v>
      </c>
      <c r="U9" s="308" t="s">
        <v>159</v>
      </c>
      <c r="V9" s="309"/>
      <c r="W9" s="259"/>
      <c r="X9" s="259"/>
      <c r="Y9" s="259"/>
    </row>
    <row r="10" spans="4:25" ht="12.75">
      <c r="D10" s="255"/>
      <c r="E10" s="255"/>
      <c r="F10" s="255"/>
      <c r="G10" s="255"/>
      <c r="H10" s="255"/>
      <c r="I10" s="255"/>
      <c r="J10" s="255"/>
      <c r="K10" s="255"/>
      <c r="L10" s="255"/>
      <c r="M10" s="255"/>
      <c r="N10" s="255"/>
      <c r="O10" s="233"/>
      <c r="P10" s="233"/>
      <c r="Q10" s="233"/>
      <c r="R10" s="233"/>
      <c r="S10" s="233"/>
      <c r="T10" s="233"/>
      <c r="U10" s="233"/>
      <c r="V10" s="255"/>
      <c r="W10" s="255"/>
      <c r="X10" s="255"/>
      <c r="Y10" s="255"/>
    </row>
    <row r="11" spans="4:25" ht="12.75">
      <c r="D11" s="255" t="s">
        <v>189</v>
      </c>
      <c r="E11" s="255"/>
      <c r="F11" s="255"/>
      <c r="G11" s="255">
        <v>1186.16</v>
      </c>
      <c r="H11" s="255">
        <v>1159.35</v>
      </c>
      <c r="I11" s="255">
        <v>26.809999999999718</v>
      </c>
      <c r="J11" s="255"/>
      <c r="K11" s="255">
        <v>1168.09</v>
      </c>
      <c r="L11" s="255">
        <v>1099.4</v>
      </c>
      <c r="M11" s="255">
        <v>68.69000000000005</v>
      </c>
      <c r="N11" s="255"/>
      <c r="O11" s="233">
        <v>1119.98</v>
      </c>
      <c r="P11" s="233">
        <v>1106.7</v>
      </c>
      <c r="Q11" s="233">
        <v>13.28</v>
      </c>
      <c r="R11" s="233"/>
      <c r="S11" s="233">
        <v>1220.64</v>
      </c>
      <c r="T11" s="233">
        <v>1205.6</v>
      </c>
      <c r="U11" s="233">
        <v>15.04</v>
      </c>
      <c r="V11" s="255"/>
      <c r="W11" s="255">
        <v>4694.87</v>
      </c>
      <c r="X11" s="233">
        <v>4571.05</v>
      </c>
      <c r="Y11" s="255">
        <v>123.82000000000062</v>
      </c>
    </row>
    <row r="12" spans="2:25" s="254" customFormat="1" ht="12.75">
      <c r="B12" s="255"/>
      <c r="C12" s="255"/>
      <c r="D12" s="255"/>
      <c r="E12" s="310" t="s">
        <v>51</v>
      </c>
      <c r="F12" s="255"/>
      <c r="G12" s="255">
        <v>726.8</v>
      </c>
      <c r="H12" s="255">
        <v>811.7</v>
      </c>
      <c r="I12" s="255">
        <v>-84.90000000000009</v>
      </c>
      <c r="J12" s="255"/>
      <c r="K12" s="255">
        <v>741.8</v>
      </c>
      <c r="L12" s="255">
        <v>763.6</v>
      </c>
      <c r="M12" s="255">
        <v>-21.800000000000068</v>
      </c>
      <c r="N12" s="255"/>
      <c r="O12" s="233">
        <v>693.43</v>
      </c>
      <c r="P12" s="233">
        <v>780.1</v>
      </c>
      <c r="Q12" s="233">
        <v>-86.67</v>
      </c>
      <c r="R12" s="233"/>
      <c r="S12" s="233">
        <v>741.82</v>
      </c>
      <c r="T12" s="233">
        <v>847.4</v>
      </c>
      <c r="U12" s="233">
        <v>-105.58</v>
      </c>
      <c r="V12" s="255"/>
      <c r="W12" s="255">
        <v>2903.85</v>
      </c>
      <c r="X12" s="255">
        <v>3202.8</v>
      </c>
      <c r="Y12" s="255">
        <v>-298.95</v>
      </c>
    </row>
    <row r="13" spans="6:25" ht="12.75">
      <c r="F13" s="257" t="s">
        <v>52</v>
      </c>
      <c r="G13" s="257">
        <v>4.1</v>
      </c>
      <c r="H13" s="257">
        <v>0</v>
      </c>
      <c r="I13" s="257">
        <v>4.1</v>
      </c>
      <c r="K13" s="257">
        <v>0.6</v>
      </c>
      <c r="L13" s="257">
        <v>0</v>
      </c>
      <c r="M13" s="257">
        <v>0.6</v>
      </c>
      <c r="N13" s="257"/>
      <c r="O13" s="257">
        <v>3.63</v>
      </c>
      <c r="P13" s="257">
        <v>0</v>
      </c>
      <c r="Q13" s="219">
        <v>3.63</v>
      </c>
      <c r="R13" s="219"/>
      <c r="S13" s="257">
        <v>7.62</v>
      </c>
      <c r="T13" s="257">
        <v>0</v>
      </c>
      <c r="U13" s="219">
        <v>7.62</v>
      </c>
      <c r="W13" s="257">
        <v>15.95</v>
      </c>
      <c r="X13" s="257">
        <v>0</v>
      </c>
      <c r="Y13" s="257">
        <v>15.95</v>
      </c>
    </row>
    <row r="14" spans="6:25" ht="12.75">
      <c r="F14" s="257" t="s">
        <v>99</v>
      </c>
      <c r="G14" s="257">
        <v>422.3</v>
      </c>
      <c r="H14" s="257">
        <v>312.9</v>
      </c>
      <c r="I14" s="257">
        <v>109.4</v>
      </c>
      <c r="K14" s="257">
        <v>427.2</v>
      </c>
      <c r="L14" s="257">
        <v>258.1</v>
      </c>
      <c r="M14" s="257">
        <v>169.1</v>
      </c>
      <c r="N14" s="257"/>
      <c r="O14" s="257">
        <v>426.1</v>
      </c>
      <c r="P14" s="257">
        <v>279</v>
      </c>
      <c r="Q14" s="219">
        <v>147.1</v>
      </c>
      <c r="R14" s="219"/>
      <c r="S14" s="257">
        <v>453.5</v>
      </c>
      <c r="T14" s="257">
        <v>312.6</v>
      </c>
      <c r="U14" s="219">
        <v>140.9</v>
      </c>
      <c r="W14" s="257">
        <v>1729.1</v>
      </c>
      <c r="X14" s="257">
        <v>1162.6</v>
      </c>
      <c r="Y14" s="257">
        <v>566.5</v>
      </c>
    </row>
    <row r="15" spans="6:25" ht="12.75">
      <c r="F15" s="257" t="s">
        <v>53</v>
      </c>
      <c r="G15" s="257">
        <v>300.4</v>
      </c>
      <c r="H15" s="257">
        <v>498.8</v>
      </c>
      <c r="I15" s="257">
        <v>-198.4</v>
      </c>
      <c r="K15" s="257">
        <v>314</v>
      </c>
      <c r="L15" s="257">
        <v>505.5</v>
      </c>
      <c r="M15" s="257">
        <v>-191.5</v>
      </c>
      <c r="N15" s="257"/>
      <c r="O15" s="257">
        <v>263.7</v>
      </c>
      <c r="P15" s="257">
        <v>501.1</v>
      </c>
      <c r="Q15" s="219">
        <v>-237.4</v>
      </c>
      <c r="R15" s="219"/>
      <c r="S15" s="257">
        <v>280.7</v>
      </c>
      <c r="T15" s="257">
        <v>534.8</v>
      </c>
      <c r="U15" s="219">
        <v>-254.1</v>
      </c>
      <c r="W15" s="257">
        <v>1158.8</v>
      </c>
      <c r="X15" s="257">
        <v>2040.2</v>
      </c>
      <c r="Y15" s="257">
        <v>-881.4</v>
      </c>
    </row>
    <row r="16" spans="2:25" s="254" customFormat="1" ht="12.75">
      <c r="B16" s="255"/>
      <c r="C16" s="255"/>
      <c r="D16" s="255"/>
      <c r="E16" s="310" t="s">
        <v>54</v>
      </c>
      <c r="F16" s="255"/>
      <c r="G16" s="255">
        <v>400.03</v>
      </c>
      <c r="H16" s="255">
        <v>212.1</v>
      </c>
      <c r="I16" s="255">
        <v>187.93</v>
      </c>
      <c r="J16" s="255"/>
      <c r="K16" s="255">
        <v>356.62</v>
      </c>
      <c r="L16" s="255">
        <v>209.8</v>
      </c>
      <c r="M16" s="255">
        <v>146.82</v>
      </c>
      <c r="N16" s="255"/>
      <c r="O16" s="233">
        <v>366.33</v>
      </c>
      <c r="P16" s="233">
        <v>212.8</v>
      </c>
      <c r="Q16" s="233">
        <v>153.53</v>
      </c>
      <c r="R16" s="233"/>
      <c r="S16" s="233">
        <v>425.03</v>
      </c>
      <c r="T16" s="233">
        <v>231.2</v>
      </c>
      <c r="U16" s="233">
        <v>193.83</v>
      </c>
      <c r="V16" s="255"/>
      <c r="W16" s="255">
        <v>1548.01</v>
      </c>
      <c r="X16" s="255">
        <v>865.9</v>
      </c>
      <c r="Y16" s="255">
        <v>682.11</v>
      </c>
    </row>
    <row r="17" spans="6:25" ht="12.75">
      <c r="F17" s="257" t="s">
        <v>52</v>
      </c>
      <c r="G17" s="257">
        <v>175.5</v>
      </c>
      <c r="H17" s="257">
        <v>60.9</v>
      </c>
      <c r="I17" s="257">
        <v>114.6</v>
      </c>
      <c r="K17" s="257">
        <v>133.2</v>
      </c>
      <c r="L17" s="257">
        <v>79.2</v>
      </c>
      <c r="M17" s="257">
        <v>54</v>
      </c>
      <c r="N17" s="257"/>
      <c r="O17" s="257">
        <v>158</v>
      </c>
      <c r="P17" s="257">
        <v>77</v>
      </c>
      <c r="Q17" s="219">
        <v>81</v>
      </c>
      <c r="R17" s="219"/>
      <c r="S17" s="257">
        <v>176.8</v>
      </c>
      <c r="T17" s="257">
        <v>77.6</v>
      </c>
      <c r="U17" s="219">
        <v>99.2</v>
      </c>
      <c r="W17" s="257">
        <v>643.5</v>
      </c>
      <c r="X17" s="257">
        <v>294.7</v>
      </c>
      <c r="Y17" s="257">
        <v>348.8</v>
      </c>
    </row>
    <row r="18" spans="6:25" ht="12.75">
      <c r="F18" s="257" t="s">
        <v>99</v>
      </c>
      <c r="G18" s="257">
        <v>172</v>
      </c>
      <c r="H18" s="257">
        <v>75.7</v>
      </c>
      <c r="I18" s="257">
        <v>96.3</v>
      </c>
      <c r="K18" s="257">
        <v>172.5</v>
      </c>
      <c r="L18" s="257">
        <v>63.3</v>
      </c>
      <c r="M18" s="257">
        <v>109.2</v>
      </c>
      <c r="N18" s="257"/>
      <c r="O18" s="257">
        <v>154.5</v>
      </c>
      <c r="P18" s="257">
        <v>68.1</v>
      </c>
      <c r="Q18" s="219">
        <v>86.4</v>
      </c>
      <c r="R18" s="219"/>
      <c r="S18" s="257">
        <v>192.9</v>
      </c>
      <c r="T18" s="257">
        <v>75.7</v>
      </c>
      <c r="U18" s="219">
        <v>117.2</v>
      </c>
      <c r="W18" s="257">
        <v>691.9</v>
      </c>
      <c r="X18" s="257">
        <v>282.8</v>
      </c>
      <c r="Y18" s="257">
        <v>409.1</v>
      </c>
    </row>
    <row r="19" spans="6:25" ht="12.75">
      <c r="F19" s="257" t="s">
        <v>53</v>
      </c>
      <c r="G19" s="257">
        <v>52.53</v>
      </c>
      <c r="H19" s="257">
        <v>75.5</v>
      </c>
      <c r="I19" s="257">
        <v>-22.97</v>
      </c>
      <c r="K19" s="257">
        <v>50.92</v>
      </c>
      <c r="L19" s="257">
        <v>67.3</v>
      </c>
      <c r="M19" s="257">
        <v>-16.38</v>
      </c>
      <c r="N19" s="257"/>
      <c r="O19" s="257">
        <v>53.83</v>
      </c>
      <c r="P19" s="257">
        <v>67.7</v>
      </c>
      <c r="Q19" s="219">
        <v>-13.87</v>
      </c>
      <c r="R19" s="219"/>
      <c r="S19" s="257">
        <v>55.33</v>
      </c>
      <c r="T19" s="257">
        <v>77.9</v>
      </c>
      <c r="U19" s="219">
        <v>-22.57</v>
      </c>
      <c r="W19" s="257">
        <v>212.61</v>
      </c>
      <c r="X19" s="257">
        <v>288.4</v>
      </c>
      <c r="Y19" s="257">
        <v>-75.79</v>
      </c>
    </row>
    <row r="20" spans="2:25" s="254" customFormat="1" ht="12.75">
      <c r="B20" s="255"/>
      <c r="C20" s="255"/>
      <c r="D20" s="255"/>
      <c r="E20" s="310" t="s">
        <v>55</v>
      </c>
      <c r="F20" s="255"/>
      <c r="G20" s="255">
        <v>59.33</v>
      </c>
      <c r="H20" s="255">
        <v>135.55</v>
      </c>
      <c r="I20" s="255">
        <v>-76.22</v>
      </c>
      <c r="J20" s="255"/>
      <c r="K20" s="255">
        <v>69.67</v>
      </c>
      <c r="L20" s="255">
        <v>126</v>
      </c>
      <c r="M20" s="255">
        <v>-56.33</v>
      </c>
      <c r="N20" s="255"/>
      <c r="O20" s="233">
        <v>60.22</v>
      </c>
      <c r="P20" s="233">
        <v>113.8</v>
      </c>
      <c r="Q20" s="233">
        <v>-53.58</v>
      </c>
      <c r="R20" s="233"/>
      <c r="S20" s="233">
        <v>53.79</v>
      </c>
      <c r="T20" s="233">
        <v>127</v>
      </c>
      <c r="U20" s="233">
        <v>-73.21</v>
      </c>
      <c r="V20" s="255"/>
      <c r="W20" s="255">
        <v>243.01</v>
      </c>
      <c r="X20" s="255">
        <v>502.35</v>
      </c>
      <c r="Y20" s="255">
        <v>-259.34</v>
      </c>
    </row>
    <row r="21" spans="6:25" ht="12.75">
      <c r="F21" s="257" t="s">
        <v>52</v>
      </c>
      <c r="G21" s="257">
        <v>6.8</v>
      </c>
      <c r="H21" s="257">
        <v>8.8</v>
      </c>
      <c r="I21" s="257">
        <v>-2</v>
      </c>
      <c r="K21" s="257">
        <v>3.4</v>
      </c>
      <c r="L21" s="257">
        <v>8.9</v>
      </c>
      <c r="M21" s="257">
        <v>-5.5</v>
      </c>
      <c r="N21" s="257"/>
      <c r="O21" s="257">
        <v>2.8</v>
      </c>
      <c r="P21" s="257">
        <v>11.6</v>
      </c>
      <c r="Q21" s="219">
        <v>-8.8</v>
      </c>
      <c r="R21" s="219"/>
      <c r="S21" s="257">
        <v>5.79</v>
      </c>
      <c r="T21" s="257">
        <v>9.6</v>
      </c>
      <c r="U21" s="219">
        <v>-3.81</v>
      </c>
      <c r="W21" s="257">
        <v>18.79</v>
      </c>
      <c r="X21" s="257">
        <v>38.9</v>
      </c>
      <c r="Y21" s="257">
        <v>-20.11</v>
      </c>
    </row>
    <row r="22" spans="6:25" ht="12.75">
      <c r="F22" s="257" t="s">
        <v>99</v>
      </c>
      <c r="G22" s="257">
        <v>39.23</v>
      </c>
      <c r="H22" s="257">
        <v>89.85</v>
      </c>
      <c r="I22" s="257">
        <v>-50.62</v>
      </c>
      <c r="K22" s="257">
        <v>52.77</v>
      </c>
      <c r="L22" s="257">
        <v>74.2</v>
      </c>
      <c r="M22" s="257">
        <v>-21.43</v>
      </c>
      <c r="N22" s="257"/>
      <c r="O22" s="257">
        <v>45.72</v>
      </c>
      <c r="P22" s="257">
        <v>80.1</v>
      </c>
      <c r="Q22" s="219">
        <v>-34.38</v>
      </c>
      <c r="R22" s="219"/>
      <c r="S22" s="257">
        <v>30.3</v>
      </c>
      <c r="T22" s="257">
        <v>89.8</v>
      </c>
      <c r="U22" s="219">
        <v>-59.5</v>
      </c>
      <c r="W22" s="257">
        <v>168.02</v>
      </c>
      <c r="X22" s="257">
        <v>333.95</v>
      </c>
      <c r="Y22" s="257">
        <v>-165.93</v>
      </c>
    </row>
    <row r="23" spans="2:25" s="198" customFormat="1" ht="12.75">
      <c r="B23" s="219"/>
      <c r="C23" s="219"/>
      <c r="D23" s="219"/>
      <c r="E23" s="257"/>
      <c r="F23" s="257" t="s">
        <v>53</v>
      </c>
      <c r="G23" s="257">
        <v>13.3</v>
      </c>
      <c r="H23" s="257">
        <v>36.9</v>
      </c>
      <c r="I23" s="219">
        <v>-23.6</v>
      </c>
      <c r="J23" s="219"/>
      <c r="K23" s="257">
        <v>13.5</v>
      </c>
      <c r="L23" s="257">
        <v>42.9</v>
      </c>
      <c r="M23" s="219">
        <v>-29.4</v>
      </c>
      <c r="N23" s="219"/>
      <c r="O23" s="257">
        <v>11.7</v>
      </c>
      <c r="P23" s="257">
        <v>22.1</v>
      </c>
      <c r="Q23" s="219">
        <v>-10.4</v>
      </c>
      <c r="R23" s="219"/>
      <c r="S23" s="257">
        <v>17.7</v>
      </c>
      <c r="T23" s="257">
        <v>27.6</v>
      </c>
      <c r="U23" s="219">
        <v>-9.9</v>
      </c>
      <c r="V23" s="219"/>
      <c r="W23" s="257">
        <v>56.2</v>
      </c>
      <c r="X23" s="257">
        <v>129.5</v>
      </c>
      <c r="Y23" s="219">
        <v>-73.3</v>
      </c>
    </row>
    <row r="24" spans="2:25" s="198" customFormat="1" ht="12.75">
      <c r="B24" s="219"/>
      <c r="C24" s="219"/>
      <c r="D24" s="219"/>
      <c r="E24" s="219"/>
      <c r="F24" s="219"/>
      <c r="G24" s="219"/>
      <c r="H24" s="219"/>
      <c r="I24" s="219"/>
      <c r="J24" s="219"/>
      <c r="K24" s="219"/>
      <c r="L24" s="219"/>
      <c r="M24" s="219"/>
      <c r="N24" s="219"/>
      <c r="O24" s="219"/>
      <c r="P24" s="219"/>
      <c r="Q24" s="219"/>
      <c r="R24" s="219"/>
      <c r="S24" s="219"/>
      <c r="T24" s="219"/>
      <c r="U24" s="219"/>
      <c r="V24" s="219"/>
      <c r="W24" s="219"/>
      <c r="X24" s="219"/>
      <c r="Y24" s="219"/>
    </row>
    <row r="25" spans="2:25" s="280" customFormat="1" ht="12.75">
      <c r="B25" s="233"/>
      <c r="C25" s="233"/>
      <c r="D25" s="233" t="s">
        <v>56</v>
      </c>
      <c r="E25" s="233"/>
      <c r="F25" s="233"/>
      <c r="G25" s="233">
        <v>400.8</v>
      </c>
      <c r="H25" s="233">
        <v>375.7</v>
      </c>
      <c r="I25" s="233">
        <v>25.1</v>
      </c>
      <c r="J25" s="233"/>
      <c r="K25" s="233">
        <v>221.5</v>
      </c>
      <c r="L25" s="233">
        <v>274.7</v>
      </c>
      <c r="M25" s="233">
        <v>-53.2</v>
      </c>
      <c r="N25" s="233"/>
      <c r="O25" s="233">
        <v>225</v>
      </c>
      <c r="P25" s="233">
        <v>311.5</v>
      </c>
      <c r="Q25" s="233">
        <v>-86.5</v>
      </c>
      <c r="R25" s="233"/>
      <c r="S25" s="233">
        <v>366</v>
      </c>
      <c r="T25" s="233">
        <v>277.4</v>
      </c>
      <c r="U25" s="233">
        <v>88.6</v>
      </c>
      <c r="V25" s="233"/>
      <c r="W25" s="233">
        <v>1213.3</v>
      </c>
      <c r="X25" s="233">
        <v>1239.3</v>
      </c>
      <c r="Y25" s="233">
        <v>-26</v>
      </c>
    </row>
    <row r="26" spans="2:25" s="198" customFormat="1" ht="13.5" customHeight="1">
      <c r="B26" s="219"/>
      <c r="C26" s="219"/>
      <c r="D26" s="219"/>
      <c r="E26" s="311" t="s">
        <v>178</v>
      </c>
      <c r="F26" s="219"/>
      <c r="G26" s="257">
        <v>39.2</v>
      </c>
      <c r="H26" s="257">
        <v>104.3</v>
      </c>
      <c r="I26" s="220">
        <v>-65.1</v>
      </c>
      <c r="J26" s="220"/>
      <c r="K26" s="257">
        <v>42.6</v>
      </c>
      <c r="L26" s="257">
        <v>125.7</v>
      </c>
      <c r="M26" s="220">
        <v>-83.1</v>
      </c>
      <c r="N26" s="220"/>
      <c r="O26" s="257">
        <v>32.9</v>
      </c>
      <c r="P26" s="257">
        <v>107</v>
      </c>
      <c r="Q26" s="220">
        <v>-74.1</v>
      </c>
      <c r="R26" s="220"/>
      <c r="S26" s="257">
        <v>56.8</v>
      </c>
      <c r="T26" s="257">
        <v>107.7</v>
      </c>
      <c r="U26" s="220">
        <v>-50.9</v>
      </c>
      <c r="V26" s="219"/>
      <c r="W26" s="219">
        <v>171.5</v>
      </c>
      <c r="X26" s="219">
        <v>444.7</v>
      </c>
      <c r="Y26" s="219">
        <v>-273.2</v>
      </c>
    </row>
    <row r="27" spans="2:25" s="198" customFormat="1" ht="12" customHeight="1">
      <c r="B27" s="219"/>
      <c r="C27" s="219"/>
      <c r="D27" s="219"/>
      <c r="E27" s="311" t="s">
        <v>57</v>
      </c>
      <c r="F27" s="219"/>
      <c r="G27" s="257">
        <v>361.6</v>
      </c>
      <c r="H27" s="257">
        <v>271.4</v>
      </c>
      <c r="I27" s="220">
        <v>90.2</v>
      </c>
      <c r="J27" s="220"/>
      <c r="K27" s="257">
        <v>178.9</v>
      </c>
      <c r="L27" s="257">
        <v>149</v>
      </c>
      <c r="M27" s="220">
        <v>29.9</v>
      </c>
      <c r="N27" s="220"/>
      <c r="O27" s="257">
        <v>192.1</v>
      </c>
      <c r="P27" s="257">
        <v>204.5</v>
      </c>
      <c r="Q27" s="220">
        <v>-12.4</v>
      </c>
      <c r="R27" s="220"/>
      <c r="S27" s="257">
        <v>309.2</v>
      </c>
      <c r="T27" s="257">
        <v>169.7</v>
      </c>
      <c r="U27" s="220">
        <v>139.5</v>
      </c>
      <c r="V27" s="219"/>
      <c r="W27" s="219">
        <v>1041.8</v>
      </c>
      <c r="X27" s="219">
        <v>794.6</v>
      </c>
      <c r="Y27" s="219">
        <v>247.2</v>
      </c>
    </row>
    <row r="28" spans="4:21" ht="12.75">
      <c r="D28" s="156"/>
      <c r="E28" s="156"/>
      <c r="F28" s="156"/>
      <c r="K28" s="257"/>
      <c r="L28" s="257"/>
      <c r="M28" s="257"/>
      <c r="N28" s="257"/>
      <c r="O28" s="219"/>
      <c r="P28" s="219"/>
      <c r="Q28" s="219"/>
      <c r="R28" s="219"/>
      <c r="S28" s="219"/>
      <c r="T28" s="219"/>
      <c r="U28" s="219"/>
    </row>
    <row r="29" spans="2:25" s="280" customFormat="1" ht="12.75">
      <c r="B29" s="233"/>
      <c r="C29" s="233"/>
      <c r="D29" s="312" t="s">
        <v>58</v>
      </c>
      <c r="E29" s="313"/>
      <c r="F29" s="254"/>
      <c r="G29" s="233">
        <v>443.57</v>
      </c>
      <c r="H29" s="233">
        <v>623.518</v>
      </c>
      <c r="I29" s="233">
        <v>-179.94800000000004</v>
      </c>
      <c r="J29" s="233"/>
      <c r="K29" s="233">
        <v>476.39</v>
      </c>
      <c r="L29" s="233">
        <v>690.013</v>
      </c>
      <c r="M29" s="233">
        <v>-213.62300000000005</v>
      </c>
      <c r="N29" s="233"/>
      <c r="O29" s="233">
        <v>473.244</v>
      </c>
      <c r="P29" s="233">
        <v>640.968</v>
      </c>
      <c r="Q29" s="233">
        <v>-167.72399999999993</v>
      </c>
      <c r="R29" s="233"/>
      <c r="S29" s="233">
        <v>529.05</v>
      </c>
      <c r="T29" s="233">
        <v>696.97</v>
      </c>
      <c r="U29" s="233">
        <v>-167.92</v>
      </c>
      <c r="V29" s="233"/>
      <c r="W29" s="233">
        <v>1922.2540000000001</v>
      </c>
      <c r="X29" s="233">
        <v>2651.4689999999996</v>
      </c>
      <c r="Y29" s="233">
        <v>-729.2149999999995</v>
      </c>
    </row>
    <row r="30" spans="4:25" ht="12.75">
      <c r="D30" s="314"/>
      <c r="E30" s="315" t="s">
        <v>110</v>
      </c>
      <c r="F30" s="156"/>
      <c r="G30" s="257">
        <v>34</v>
      </c>
      <c r="H30" s="257">
        <v>30.7</v>
      </c>
      <c r="I30" s="257">
        <v>3.3</v>
      </c>
      <c r="K30" s="257">
        <v>37.5</v>
      </c>
      <c r="L30" s="257">
        <v>37.6</v>
      </c>
      <c r="M30" s="257">
        <v>-0.10000000000000142</v>
      </c>
      <c r="N30" s="257"/>
      <c r="O30" s="257">
        <v>37.1</v>
      </c>
      <c r="P30" s="257">
        <v>35.2</v>
      </c>
      <c r="Q30" s="219">
        <v>1.9</v>
      </c>
      <c r="R30" s="219"/>
      <c r="S30" s="257">
        <v>34.28</v>
      </c>
      <c r="T30" s="257">
        <v>33.8</v>
      </c>
      <c r="U30" s="219">
        <v>0.480000000000004</v>
      </c>
      <c r="W30" s="257">
        <v>142.88</v>
      </c>
      <c r="X30" s="257">
        <v>137.3</v>
      </c>
      <c r="Y30" s="257">
        <v>5.579999999999984</v>
      </c>
    </row>
    <row r="31" spans="4:25" ht="12.75">
      <c r="D31" s="314"/>
      <c r="E31" s="315" t="s">
        <v>59</v>
      </c>
      <c r="F31" s="156"/>
      <c r="G31" s="257">
        <v>0</v>
      </c>
      <c r="H31" s="257">
        <v>0</v>
      </c>
      <c r="I31" s="257">
        <v>0</v>
      </c>
      <c r="K31" s="257">
        <v>0</v>
      </c>
      <c r="L31" s="257">
        <v>0</v>
      </c>
      <c r="M31" s="257">
        <v>0</v>
      </c>
      <c r="N31" s="257"/>
      <c r="O31" s="257">
        <v>0</v>
      </c>
      <c r="P31" s="257">
        <v>0</v>
      </c>
      <c r="Q31" s="219">
        <v>0</v>
      </c>
      <c r="R31" s="219"/>
      <c r="S31" s="257">
        <v>0</v>
      </c>
      <c r="T31" s="257">
        <v>0</v>
      </c>
      <c r="U31" s="219">
        <v>0</v>
      </c>
      <c r="W31" s="257">
        <v>0</v>
      </c>
      <c r="X31" s="257">
        <v>0</v>
      </c>
      <c r="Y31" s="257">
        <v>0</v>
      </c>
    </row>
    <row r="32" spans="4:25" ht="12.75">
      <c r="D32" s="314"/>
      <c r="E32" s="315" t="s">
        <v>60</v>
      </c>
      <c r="F32" s="156"/>
      <c r="G32" s="257">
        <v>41.02</v>
      </c>
      <c r="H32" s="257">
        <v>73.93</v>
      </c>
      <c r="I32" s="257">
        <v>-32.91</v>
      </c>
      <c r="K32" s="257">
        <v>43.35</v>
      </c>
      <c r="L32" s="257">
        <v>107.7</v>
      </c>
      <c r="M32" s="257">
        <v>-64.35</v>
      </c>
      <c r="N32" s="257"/>
      <c r="O32" s="257">
        <v>49</v>
      </c>
      <c r="P32" s="257">
        <v>123.7</v>
      </c>
      <c r="Q32" s="219">
        <v>-74.7</v>
      </c>
      <c r="R32" s="219"/>
      <c r="S32" s="257">
        <v>55.97</v>
      </c>
      <c r="T32" s="257">
        <v>125.9</v>
      </c>
      <c r="U32" s="219">
        <v>-69.93</v>
      </c>
      <c r="W32" s="257">
        <v>189.34</v>
      </c>
      <c r="X32" s="257">
        <v>431.23</v>
      </c>
      <c r="Y32" s="257">
        <v>-241.89</v>
      </c>
    </row>
    <row r="33" spans="4:25" ht="12.75">
      <c r="D33" s="314"/>
      <c r="E33" s="315" t="s">
        <v>111</v>
      </c>
      <c r="F33" s="156"/>
      <c r="G33" s="257">
        <v>6.5</v>
      </c>
      <c r="H33" s="257">
        <v>79.6</v>
      </c>
      <c r="I33" s="257">
        <v>-73.1</v>
      </c>
      <c r="K33" s="257">
        <v>12</v>
      </c>
      <c r="L33" s="257">
        <v>88.2</v>
      </c>
      <c r="M33" s="257">
        <v>-76.2</v>
      </c>
      <c r="N33" s="257"/>
      <c r="O33" s="257">
        <v>10.5</v>
      </c>
      <c r="P33" s="257">
        <v>70</v>
      </c>
      <c r="Q33" s="219">
        <v>-59.5</v>
      </c>
      <c r="R33" s="219"/>
      <c r="S33" s="257">
        <v>8.4</v>
      </c>
      <c r="T33" s="257">
        <v>81</v>
      </c>
      <c r="U33" s="219">
        <v>-72.6</v>
      </c>
      <c r="W33" s="257">
        <v>37.4</v>
      </c>
      <c r="X33" s="257">
        <v>318.8</v>
      </c>
      <c r="Y33" s="257">
        <v>-281.4</v>
      </c>
    </row>
    <row r="34" spans="4:25" ht="12.75">
      <c r="D34" s="314"/>
      <c r="E34" s="315" t="s">
        <v>179</v>
      </c>
      <c r="F34" s="156"/>
      <c r="G34" s="257">
        <v>16.4</v>
      </c>
      <c r="H34" s="257">
        <v>14.9</v>
      </c>
      <c r="I34" s="257">
        <v>1.5</v>
      </c>
      <c r="K34" s="257">
        <v>15.4</v>
      </c>
      <c r="L34" s="257">
        <v>17.7</v>
      </c>
      <c r="M34" s="257">
        <v>-2.3</v>
      </c>
      <c r="N34" s="257"/>
      <c r="O34" s="257">
        <v>16.1</v>
      </c>
      <c r="P34" s="257">
        <v>18.6</v>
      </c>
      <c r="Q34" s="219">
        <v>-2.5</v>
      </c>
      <c r="R34" s="219"/>
      <c r="S34" s="257">
        <v>30.5</v>
      </c>
      <c r="T34" s="257">
        <v>22.2</v>
      </c>
      <c r="U34" s="219">
        <v>8.3</v>
      </c>
      <c r="W34" s="257">
        <v>78.4</v>
      </c>
      <c r="X34" s="257">
        <v>73.4</v>
      </c>
      <c r="Y34" s="257">
        <v>5</v>
      </c>
    </row>
    <row r="35" spans="4:25" ht="12.75">
      <c r="D35" s="314"/>
      <c r="E35" s="315" t="s">
        <v>61</v>
      </c>
      <c r="F35" s="156"/>
      <c r="G35" s="257">
        <v>12.9</v>
      </c>
      <c r="H35" s="257">
        <v>88.7</v>
      </c>
      <c r="I35" s="257">
        <v>-75.8</v>
      </c>
      <c r="K35" s="257">
        <v>15</v>
      </c>
      <c r="L35" s="257">
        <v>97.9</v>
      </c>
      <c r="M35" s="257">
        <v>-82.9</v>
      </c>
      <c r="N35" s="257"/>
      <c r="O35" s="257">
        <v>14.2</v>
      </c>
      <c r="P35" s="257">
        <v>92.5</v>
      </c>
      <c r="Q35" s="219">
        <v>-78.3</v>
      </c>
      <c r="R35" s="219"/>
      <c r="S35" s="257">
        <v>13.1</v>
      </c>
      <c r="T35" s="257">
        <v>104.7</v>
      </c>
      <c r="U35" s="219">
        <v>-91.6</v>
      </c>
      <c r="W35" s="257">
        <v>55.2</v>
      </c>
      <c r="X35" s="257">
        <v>383.8</v>
      </c>
      <c r="Y35" s="257">
        <v>-328.6</v>
      </c>
    </row>
    <row r="36" spans="4:25" ht="12.75">
      <c r="D36" s="314"/>
      <c r="E36" s="315" t="s">
        <v>62</v>
      </c>
      <c r="F36" s="156"/>
      <c r="G36" s="257">
        <v>284.55</v>
      </c>
      <c r="H36" s="257">
        <v>273.288</v>
      </c>
      <c r="I36" s="257">
        <v>11.262</v>
      </c>
      <c r="K36" s="257">
        <v>305.84</v>
      </c>
      <c r="L36" s="257">
        <v>278.913</v>
      </c>
      <c r="M36" s="257">
        <v>26.926999999999964</v>
      </c>
      <c r="N36" s="257"/>
      <c r="O36" s="257">
        <v>304.244</v>
      </c>
      <c r="P36" s="257">
        <v>227.138</v>
      </c>
      <c r="Q36" s="219">
        <v>77.10600000000002</v>
      </c>
      <c r="R36" s="219"/>
      <c r="S36" s="257">
        <v>341.7</v>
      </c>
      <c r="T36" s="257">
        <v>260.67</v>
      </c>
      <c r="U36" s="219">
        <v>81.03</v>
      </c>
      <c r="W36" s="257">
        <v>1236.334</v>
      </c>
      <c r="X36" s="257">
        <v>1040.009</v>
      </c>
      <c r="Y36" s="257">
        <v>196.325</v>
      </c>
    </row>
    <row r="37" spans="4:25" ht="12.75">
      <c r="D37" s="314"/>
      <c r="E37" s="315"/>
      <c r="F37" s="156" t="s">
        <v>636</v>
      </c>
      <c r="G37" s="257">
        <v>126.15</v>
      </c>
      <c r="H37" s="257">
        <v>136.4</v>
      </c>
      <c r="I37" s="257">
        <v>-10.25</v>
      </c>
      <c r="K37" s="257">
        <v>125.64</v>
      </c>
      <c r="L37" s="257">
        <v>118.7</v>
      </c>
      <c r="M37" s="257">
        <v>6.94</v>
      </c>
      <c r="N37" s="257"/>
      <c r="O37" s="257">
        <v>137.544</v>
      </c>
      <c r="P37" s="257">
        <v>78.3</v>
      </c>
      <c r="Q37" s="219">
        <v>59.244000000000014</v>
      </c>
      <c r="R37" s="219"/>
      <c r="S37" s="257">
        <v>142.5</v>
      </c>
      <c r="T37" s="257">
        <v>91.2</v>
      </c>
      <c r="U37" s="219">
        <v>51.3</v>
      </c>
      <c r="W37" s="257">
        <v>531.8340000000001</v>
      </c>
      <c r="X37" s="257">
        <v>424.6</v>
      </c>
      <c r="Y37" s="257">
        <v>107.23400000000004</v>
      </c>
    </row>
    <row r="38" spans="4:25" ht="12.75">
      <c r="D38" s="314"/>
      <c r="E38" s="315"/>
      <c r="F38" s="156" t="s">
        <v>637</v>
      </c>
      <c r="G38" s="257">
        <v>29.9</v>
      </c>
      <c r="H38" s="257">
        <v>40</v>
      </c>
      <c r="I38" s="257">
        <v>-10.1</v>
      </c>
      <c r="K38" s="257">
        <v>41.4</v>
      </c>
      <c r="L38" s="257">
        <v>40.5</v>
      </c>
      <c r="M38" s="257">
        <v>0.8999999999999986</v>
      </c>
      <c r="N38" s="257"/>
      <c r="O38" s="257">
        <v>38.9</v>
      </c>
      <c r="P38" s="257">
        <v>38.9</v>
      </c>
      <c r="Q38" s="219">
        <v>0</v>
      </c>
      <c r="R38" s="219"/>
      <c r="S38" s="257">
        <v>44.3</v>
      </c>
      <c r="T38" s="257">
        <v>40.2</v>
      </c>
      <c r="U38" s="219">
        <v>4.099999999999994</v>
      </c>
      <c r="W38" s="257">
        <v>154.5</v>
      </c>
      <c r="X38" s="257">
        <v>159.6</v>
      </c>
      <c r="Y38" s="257">
        <v>-5.100000000000023</v>
      </c>
    </row>
    <row r="39" spans="4:25" ht="12.75">
      <c r="D39" s="314"/>
      <c r="E39" s="315"/>
      <c r="F39" s="156" t="s">
        <v>638</v>
      </c>
      <c r="G39" s="257">
        <v>128.5</v>
      </c>
      <c r="H39" s="257">
        <v>96.88799999999999</v>
      </c>
      <c r="I39" s="257">
        <v>31.61200000000001</v>
      </c>
      <c r="K39" s="257">
        <v>138.8</v>
      </c>
      <c r="L39" s="257">
        <v>119.713</v>
      </c>
      <c r="M39" s="257">
        <v>19.087000000000018</v>
      </c>
      <c r="N39" s="257"/>
      <c r="O39" s="257">
        <v>127.8</v>
      </c>
      <c r="P39" s="257">
        <v>109.938</v>
      </c>
      <c r="Q39" s="219">
        <v>17.861999999999995</v>
      </c>
      <c r="R39" s="219"/>
      <c r="S39" s="257">
        <v>154.9</v>
      </c>
      <c r="T39" s="257">
        <v>129.27</v>
      </c>
      <c r="U39" s="219">
        <v>25.63</v>
      </c>
      <c r="W39" s="257">
        <v>550</v>
      </c>
      <c r="X39" s="257">
        <v>455.80899999999997</v>
      </c>
      <c r="Y39" s="257">
        <v>94.19100000000003</v>
      </c>
    </row>
    <row r="40" spans="4:25" ht="12.75">
      <c r="D40" s="314"/>
      <c r="E40" s="315" t="s">
        <v>63</v>
      </c>
      <c r="F40" s="156"/>
      <c r="G40" s="257">
        <v>18.4</v>
      </c>
      <c r="H40" s="257">
        <v>10.8</v>
      </c>
      <c r="I40" s="257">
        <v>7.6</v>
      </c>
      <c r="K40" s="257">
        <v>21.1</v>
      </c>
      <c r="L40" s="257">
        <v>13.6</v>
      </c>
      <c r="M40" s="257">
        <v>7.5</v>
      </c>
      <c r="N40" s="257"/>
      <c r="O40" s="257">
        <v>19</v>
      </c>
      <c r="P40" s="257">
        <v>14.9</v>
      </c>
      <c r="Q40" s="219">
        <v>4.1</v>
      </c>
      <c r="R40" s="219"/>
      <c r="S40" s="257">
        <v>19.9</v>
      </c>
      <c r="T40" s="257">
        <v>15.7</v>
      </c>
      <c r="U40" s="219">
        <v>4.2</v>
      </c>
      <c r="W40" s="257">
        <v>78.4</v>
      </c>
      <c r="X40" s="257">
        <v>55</v>
      </c>
      <c r="Y40" s="257">
        <v>23.4</v>
      </c>
    </row>
    <row r="41" spans="4:25" ht="12.75">
      <c r="D41" s="314"/>
      <c r="E41" s="315" t="s">
        <v>64</v>
      </c>
      <c r="F41" s="156"/>
      <c r="G41" s="257">
        <v>29.8</v>
      </c>
      <c r="H41" s="257">
        <v>51.6</v>
      </c>
      <c r="I41" s="257">
        <v>-21.8</v>
      </c>
      <c r="K41" s="257">
        <v>26.2</v>
      </c>
      <c r="L41" s="257">
        <v>48.4</v>
      </c>
      <c r="M41" s="257">
        <v>-22.2</v>
      </c>
      <c r="N41" s="257"/>
      <c r="O41" s="257">
        <v>23.1</v>
      </c>
      <c r="P41" s="257">
        <v>58.93</v>
      </c>
      <c r="Q41" s="219">
        <v>-35.83</v>
      </c>
      <c r="R41" s="219"/>
      <c r="S41" s="257">
        <v>25.2</v>
      </c>
      <c r="T41" s="257">
        <v>53</v>
      </c>
      <c r="U41" s="219">
        <v>-27.8</v>
      </c>
      <c r="W41" s="257">
        <v>104.3</v>
      </c>
      <c r="X41" s="257">
        <v>211.93</v>
      </c>
      <c r="Y41" s="257">
        <v>-107.63</v>
      </c>
    </row>
    <row r="42" spans="4:21" ht="12.75">
      <c r="D42" s="314"/>
      <c r="E42" s="315"/>
      <c r="F42" s="156"/>
      <c r="K42" s="257"/>
      <c r="L42" s="257"/>
      <c r="M42" s="257"/>
      <c r="N42" s="257"/>
      <c r="O42" s="219"/>
      <c r="P42" s="219"/>
      <c r="Q42" s="219"/>
      <c r="R42" s="219"/>
      <c r="S42" s="219"/>
      <c r="T42" s="219"/>
      <c r="U42" s="219"/>
    </row>
    <row r="43" spans="4:31" ht="12.75">
      <c r="D43" s="156"/>
      <c r="E43" s="367" t="s">
        <v>41</v>
      </c>
      <c r="F43" s="345"/>
      <c r="G43" s="337">
        <v>2030.53</v>
      </c>
      <c r="H43" s="337">
        <v>2158.568</v>
      </c>
      <c r="I43" s="337">
        <v>-128.0380000000003</v>
      </c>
      <c r="J43" s="337"/>
      <c r="K43" s="337">
        <v>1865.98</v>
      </c>
      <c r="L43" s="337">
        <v>2064.1130000000003</v>
      </c>
      <c r="M43" s="337">
        <v>-198.13299999999998</v>
      </c>
      <c r="N43" s="337"/>
      <c r="O43" s="368">
        <v>1818.2240000000002</v>
      </c>
      <c r="P43" s="368">
        <v>2059.168</v>
      </c>
      <c r="Q43" s="368">
        <v>-240.94399999999996</v>
      </c>
      <c r="R43" s="368"/>
      <c r="S43" s="368">
        <v>2115.69</v>
      </c>
      <c r="T43" s="368">
        <v>2179.97</v>
      </c>
      <c r="U43" s="368">
        <v>-64.28000000000009</v>
      </c>
      <c r="V43" s="337"/>
      <c r="W43" s="337">
        <v>7830.424000000001</v>
      </c>
      <c r="X43" s="337">
        <v>8461.819</v>
      </c>
      <c r="Y43" s="337">
        <v>-631.3949999999988</v>
      </c>
      <c r="Z43" s="254"/>
      <c r="AA43" s="254"/>
      <c r="AB43" s="254"/>
      <c r="AC43" s="254"/>
      <c r="AD43" s="254"/>
      <c r="AE43" s="254"/>
    </row>
  </sheetData>
  <mergeCells count="7">
    <mergeCell ref="G7:U7"/>
    <mergeCell ref="W7:Y7"/>
    <mergeCell ref="G6:Y6"/>
    <mergeCell ref="G8:I8"/>
    <mergeCell ref="K8:M8"/>
    <mergeCell ref="O8:Q8"/>
    <mergeCell ref="S8:U8"/>
  </mergeCells>
  <printOptions horizontalCentered="1"/>
  <pageMargins left="0.17" right="0.16" top="0.53" bottom="1" header="0" footer="0"/>
  <pageSetup fitToHeight="0" fitToWidth="0" horizontalDpi="300" verticalDpi="300" orientation="landscape"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Serie 2002</dc:title>
  <dc:subject/>
  <dc:creator>Balanza de Pagos</dc:creator>
  <cp:keywords/>
  <dc:description/>
  <cp:lastModifiedBy>BCCH</cp:lastModifiedBy>
  <cp:lastPrinted>2010-04-16T19:06:29Z</cp:lastPrinted>
  <dcterms:created xsi:type="dcterms:W3CDTF">2002-06-04T19:14:13Z</dcterms:created>
  <dcterms:modified xsi:type="dcterms:W3CDTF">2010-04-28T21:44:41Z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